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codeName="ThisWorkbook" defaultThemeVersion="124226"/>
  <mc:AlternateContent xmlns:mc="http://schemas.openxmlformats.org/markup-compatibility/2006">
    <mc:Choice Requires="x15">
      <x15ac:absPath xmlns:x15ac="http://schemas.microsoft.com/office/spreadsheetml/2010/11/ac" url="G:\_Jobs\_2020\Centroprojekt\Sportovně rekreační areál Vejsplachy, krytý bazén včetně infrastruktury\odevzdáno 2020_08_12 provázané\soupis prací\"/>
    </mc:Choice>
  </mc:AlternateContent>
  <xr:revisionPtr revIDLastSave="0" documentId="13_ncr:1_{08BE5384-B327-40EC-B027-22D770B8CC63}" xr6:coauthVersionLast="45" xr6:coauthVersionMax="45" xr10:uidLastSave="{00000000-0000-0000-0000-000000000000}"/>
  <bookViews>
    <workbookView xWindow="28680" yWindow="-120" windowWidth="29040" windowHeight="17790" activeTab="1" xr2:uid="{00000000-000D-0000-FFFF-FFFF00000000}"/>
  </bookViews>
  <sheets>
    <sheet name="Pokyny pro vyplnění" sheetId="11" r:id="rId1"/>
    <sheet name="Stavba" sheetId="1" r:id="rId2"/>
    <sheet name="VzorPolozky" sheetId="10" state="hidden" r:id="rId3"/>
    <sheet name="SO 106 0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'SO 106 01 Pol'!$1:$7</definedName>
    <definedName name="oadresa">Stavba!$D$6</definedName>
    <definedName name="Objednatel" localSheetId="1">Stavba!$D$5</definedName>
    <definedName name="Objekt" localSheetId="1">Stavba!$B$38</definedName>
    <definedName name="_xlnm.Print_Area" localSheetId="3">'SO 106 01 Pol'!$A$1:$X$56</definedName>
    <definedName name="_xlnm.Print_Area" localSheetId="1">Stavba!$A$1:$J$196</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192" i="1" l="1"/>
  <c r="F41" i="1"/>
  <c r="BA28" i="12"/>
  <c r="BA24" i="12"/>
  <c r="BA22" i="12"/>
  <c r="G9" i="12"/>
  <c r="G8" i="12" s="1"/>
  <c r="I9" i="12"/>
  <c r="K9" i="12"/>
  <c r="O9" i="12"/>
  <c r="Q9" i="12"/>
  <c r="V9" i="12"/>
  <c r="V8" i="12" s="1"/>
  <c r="G16" i="12"/>
  <c r="I16" i="12"/>
  <c r="K16" i="12"/>
  <c r="M16" i="12"/>
  <c r="O16" i="12"/>
  <c r="Q16" i="12"/>
  <c r="V16" i="12"/>
  <c r="G21" i="12"/>
  <c r="M21" i="12" s="1"/>
  <c r="I21" i="12"/>
  <c r="K21" i="12"/>
  <c r="O21" i="12"/>
  <c r="Q21" i="12"/>
  <c r="V21" i="12"/>
  <c r="G23" i="12"/>
  <c r="M23" i="12" s="1"/>
  <c r="I23" i="12"/>
  <c r="K23" i="12"/>
  <c r="O23" i="12"/>
  <c r="Q23" i="12"/>
  <c r="V23" i="12"/>
  <c r="G27" i="12"/>
  <c r="I27" i="12"/>
  <c r="K27" i="12"/>
  <c r="M27" i="12"/>
  <c r="O27" i="12"/>
  <c r="Q27" i="12"/>
  <c r="V27" i="12"/>
  <c r="G31" i="12"/>
  <c r="M31" i="12" s="1"/>
  <c r="I31" i="12"/>
  <c r="K31" i="12"/>
  <c r="O31" i="12"/>
  <c r="Q31" i="12"/>
  <c r="V31" i="12"/>
  <c r="G33" i="12"/>
  <c r="I33" i="12"/>
  <c r="K33" i="12"/>
  <c r="M33" i="12"/>
  <c r="O33" i="12"/>
  <c r="Q33" i="12"/>
  <c r="V33" i="12"/>
  <c r="G35" i="12"/>
  <c r="M35" i="12" s="1"/>
  <c r="I35" i="12"/>
  <c r="K35" i="12"/>
  <c r="O35" i="12"/>
  <c r="Q35" i="12"/>
  <c r="V35" i="12"/>
  <c r="G38" i="12"/>
  <c r="I38" i="12"/>
  <c r="K38" i="12"/>
  <c r="O38" i="12"/>
  <c r="Q38" i="12"/>
  <c r="V38" i="12"/>
  <c r="V37" i="12" s="1"/>
  <c r="G43" i="12"/>
  <c r="I43" i="12"/>
  <c r="K43" i="12"/>
  <c r="M43" i="12"/>
  <c r="O43" i="12"/>
  <c r="Q43" i="12"/>
  <c r="V43" i="12"/>
  <c r="G46" i="12"/>
  <c r="M46" i="12" s="1"/>
  <c r="I46" i="12"/>
  <c r="K46" i="12"/>
  <c r="O46" i="12"/>
  <c r="Q46" i="12"/>
  <c r="V46" i="12"/>
  <c r="G49" i="12"/>
  <c r="G48" i="12" s="1"/>
  <c r="I195" i="1" s="1"/>
  <c r="I49" i="12"/>
  <c r="I48" i="12" s="1"/>
  <c r="K49" i="12"/>
  <c r="K48" i="12" s="1"/>
  <c r="O49" i="12"/>
  <c r="O48" i="12" s="1"/>
  <c r="Q49" i="12"/>
  <c r="Q48" i="12" s="1"/>
  <c r="V49" i="12"/>
  <c r="V48" i="12" s="1"/>
  <c r="AE55" i="12"/>
  <c r="F42" i="1" s="1"/>
  <c r="I20" i="1"/>
  <c r="I19" i="1"/>
  <c r="I18" i="1"/>
  <c r="I17" i="1"/>
  <c r="AZ186" i="1"/>
  <c r="AZ185" i="1"/>
  <c r="AZ183" i="1"/>
  <c r="AZ182" i="1"/>
  <c r="AZ180" i="1"/>
  <c r="AZ179" i="1"/>
  <c r="AZ177" i="1"/>
  <c r="AZ175" i="1"/>
  <c r="AZ174" i="1"/>
  <c r="AZ173" i="1"/>
  <c r="AZ171" i="1"/>
  <c r="AZ168" i="1"/>
  <c r="AZ166" i="1"/>
  <c r="AZ162" i="1"/>
  <c r="AZ161" i="1"/>
  <c r="AZ159" i="1"/>
  <c r="AZ158" i="1"/>
  <c r="AZ156" i="1"/>
  <c r="AZ155" i="1"/>
  <c r="AZ154" i="1"/>
  <c r="AZ152" i="1"/>
  <c r="AZ151" i="1"/>
  <c r="AZ149" i="1"/>
  <c r="AZ147" i="1"/>
  <c r="AZ146" i="1"/>
  <c r="AZ144" i="1"/>
  <c r="AZ142" i="1"/>
  <c r="AZ141" i="1"/>
  <c r="AZ139" i="1"/>
  <c r="AZ138" i="1"/>
  <c r="AZ136" i="1"/>
  <c r="AZ135" i="1"/>
  <c r="AZ133" i="1"/>
  <c r="AZ131" i="1"/>
  <c r="AZ130" i="1"/>
  <c r="AZ129" i="1"/>
  <c r="AZ128" i="1"/>
  <c r="AZ127" i="1"/>
  <c r="AZ126" i="1"/>
  <c r="AZ123" i="1"/>
  <c r="AZ121" i="1"/>
  <c r="AZ120" i="1"/>
  <c r="AZ118" i="1"/>
  <c r="AZ116" i="1"/>
  <c r="AZ115" i="1"/>
  <c r="AZ114" i="1"/>
  <c r="AZ112" i="1"/>
  <c r="AZ111" i="1"/>
  <c r="AZ109" i="1"/>
  <c r="AZ108" i="1"/>
  <c r="AZ106" i="1"/>
  <c r="AZ104" i="1"/>
  <c r="AZ103" i="1"/>
  <c r="AZ102" i="1"/>
  <c r="AZ100" i="1"/>
  <c r="AZ97" i="1"/>
  <c r="AZ95" i="1"/>
  <c r="AZ91" i="1"/>
  <c r="AZ90" i="1"/>
  <c r="AZ88" i="1"/>
  <c r="AZ87" i="1"/>
  <c r="AZ85" i="1"/>
  <c r="AZ84" i="1"/>
  <c r="AZ83" i="1"/>
  <c r="AZ81" i="1"/>
  <c r="AZ80" i="1"/>
  <c r="AZ78" i="1"/>
  <c r="AZ76" i="1"/>
  <c r="AZ75" i="1"/>
  <c r="AZ73" i="1"/>
  <c r="AZ71" i="1"/>
  <c r="AZ70" i="1"/>
  <c r="AZ68" i="1"/>
  <c r="AZ67" i="1"/>
  <c r="AZ65" i="1"/>
  <c r="AZ64" i="1"/>
  <c r="AZ62" i="1"/>
  <c r="AZ60" i="1"/>
  <c r="AZ59" i="1"/>
  <c r="AZ58" i="1"/>
  <c r="AZ57" i="1"/>
  <c r="AZ56" i="1"/>
  <c r="AZ55" i="1"/>
  <c r="AZ52" i="1"/>
  <c r="AZ50" i="1"/>
  <c r="AZ49" i="1"/>
  <c r="AZ47" i="1"/>
  <c r="AZ45" i="1"/>
  <c r="H40" i="1"/>
  <c r="AF55" i="12" l="1"/>
  <c r="G37" i="12"/>
  <c r="I194" i="1" s="1"/>
  <c r="Q37" i="12"/>
  <c r="I37" i="12"/>
  <c r="O37" i="12"/>
  <c r="O20" i="12"/>
  <c r="Q8" i="12"/>
  <c r="I8" i="12"/>
  <c r="O8" i="12"/>
  <c r="F39" i="1"/>
  <c r="V20" i="12"/>
  <c r="K37" i="12"/>
  <c r="K20" i="12"/>
  <c r="Q20" i="12"/>
  <c r="I20" i="12"/>
  <c r="K8" i="12"/>
  <c r="M20" i="12"/>
  <c r="G20" i="12"/>
  <c r="I193" i="1" s="1"/>
  <c r="I16" i="1" s="1"/>
  <c r="I21" i="1" s="1"/>
  <c r="M49" i="12"/>
  <c r="M48" i="12" s="1"/>
  <c r="M38" i="12"/>
  <c r="M37" i="12" s="1"/>
  <c r="M9" i="12"/>
  <c r="M8" i="12" s="1"/>
  <c r="J28" i="1"/>
  <c r="J26" i="1"/>
  <c r="G38" i="1"/>
  <c r="F38" i="1"/>
  <c r="J23" i="1"/>
  <c r="J24" i="1"/>
  <c r="J25" i="1"/>
  <c r="J27" i="1"/>
  <c r="E24" i="1"/>
  <c r="E26" i="1"/>
  <c r="I196" i="1" l="1"/>
  <c r="F43" i="1"/>
  <c r="H39" i="1"/>
  <c r="H43" i="1" s="1"/>
  <c r="G42" i="1"/>
  <c r="H42" i="1" s="1"/>
  <c r="I42" i="1" s="1"/>
  <c r="G39" i="1"/>
  <c r="G41" i="1"/>
  <c r="H41" i="1" s="1"/>
  <c r="I41" i="1" s="1"/>
  <c r="G55" i="12"/>
  <c r="G23" i="1" l="1"/>
  <c r="A23" i="1" s="1"/>
  <c r="G43" i="1"/>
  <c r="G25" i="1" s="1"/>
  <c r="A25" i="1" s="1"/>
  <c r="I39" i="1"/>
  <c r="I43" i="1" s="1"/>
  <c r="J192" i="1"/>
  <c r="J195" i="1"/>
  <c r="J194" i="1"/>
  <c r="J193" i="1"/>
  <c r="A24" i="1"/>
  <c r="G24" i="1"/>
  <c r="J42" i="1" l="1"/>
  <c r="J41" i="1"/>
  <c r="J39" i="1"/>
  <c r="J43" i="1" s="1"/>
  <c r="A27" i="1"/>
  <c r="G29" i="1" s="1"/>
  <c r="G27" i="1" s="1"/>
  <c r="G28" i="1"/>
  <c r="A26" i="1"/>
  <c r="G26" i="1"/>
  <c r="J196" i="1"/>
  <c r="A29"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Ejdy</author>
  </authors>
  <commentList>
    <comment ref="S6" authorId="0" shapeId="0" xr:uid="{00000000-0006-0000-0300-000001000000}">
      <text>
        <r>
          <rPr>
            <sz val="9"/>
            <color indexed="81"/>
            <rFont val="Tahoma"/>
            <family val="2"/>
            <charset val="238"/>
          </rPr>
          <t>Jedná se o informaci, zda se jedná o položku, která je do rozpočtu zadána z cenové soustavy RTS, nebo vlastní.</t>
        </r>
      </text>
    </comment>
    <comment ref="T6" authorId="0" shapeId="0" xr:uid="{00000000-0006-0000-0300-00000200000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<sst xmlns="http://schemas.openxmlformats.org/spreadsheetml/2006/main" count="471" uniqueCount="217">
  <si>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</si>
  <si>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</si>
  <si>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</si>
  <si>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</si>
  <si>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</si>
  <si>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</si>
  <si>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</si>
  <si>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</si>
  <si>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</si>
  <si>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</si>
  <si>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</si>
  <si>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</si>
  <si>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</si>
  <si>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</si>
  <si>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</si>
  <si>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</si>
  <si>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</si>
  <si>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</si>
  <si>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</si>
  <si>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</si>
  <si>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</si>
  <si>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</si>
  <si>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</si>
  <si>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</si>
  <si>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</si>
  <si>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</si>
  <si>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</si>
  <si>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</si>
  <si>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</si>
  <si>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</si>
  <si>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</si>
  <si>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</si>
  <si>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</si>
  <si>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</si>
  <si>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</si>
  <si>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</si>
  <si>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</si>
  <si>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</si>
  <si>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</si>
  <si>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</si>
  <si>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</si>
  <si>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</si>
  <si>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</si>
  <si>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01</t>
  </si>
  <si>
    <t>Stavební rozpočet</t>
  </si>
  <si>
    <t>SO 106</t>
  </si>
  <si>
    <t>Zpevněné plochy před bazénem a opěrná zeď (2. etapa)</t>
  </si>
  <si>
    <t>Objekt:</t>
  </si>
  <si>
    <t>Rozpočet:</t>
  </si>
  <si>
    <t>Šimo</t>
  </si>
  <si>
    <t>20039</t>
  </si>
  <si>
    <t>Sportovně rekreační areál Vejsplachy, krytý bazén vč. infrastruktury</t>
  </si>
  <si>
    <t>Město Vrchlabí</t>
  </si>
  <si>
    <t>Zámek 1</t>
  </si>
  <si>
    <t>Vrchlabí</t>
  </si>
  <si>
    <t>54301</t>
  </si>
  <si>
    <t>00278475</t>
  </si>
  <si>
    <t>CZ00278475</t>
  </si>
  <si>
    <t>Stavba</t>
  </si>
  <si>
    <t>Stavební objekt</t>
  </si>
  <si>
    <t>Celkem za stavbu</t>
  </si>
  <si>
    <t>CZK</t>
  </si>
  <si>
    <t>#POPS</t>
  </si>
  <si>
    <t>1. PODMÍNKY PRO ZPRACOVÁNÍ NABÍDKOVÉ CENY</t>
  </si>
  <si>
    <t xml:space="preserve">        Preambule</t>
  </si>
  <si>
    <t>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t>
  </si>
  <si>
    <t>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t>
  </si>
  <si>
    <t xml:space="preserve">        Vymezení některých pojmů</t>
  </si>
  <si>
    <t>Pro účely zpracování nabídkové ceny se jsou použity některé pojmy, pod kterými se rozumí:</t>
  </si>
  <si>
    <t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t>
  </si>
  <si>
    <t>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t>
  </si>
  <si>
    <t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t>
  </si>
  <si>
    <t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t>
  </si>
  <si>
    <t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t>
  </si>
  <si>
    <t xml:space="preserve">        Cenová soustava</t>
  </si>
  <si>
    <t xml:space="preserve">        Použitá cenová soustava</t>
  </si>
  <si>
    <t>Soupisy stavebních prací, dodávek a služeb jsou zpracovány s použitím cenové soustavy zpracované společností RTS, a.s.. Položky z cenové soustavy mají uveden odkaz na cenovou soustavu včetně označení příslušného ceníku.</t>
  </si>
  <si>
    <t xml:space="preserve">        Technické podmínky</t>
  </si>
  <si>
    <t>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t>
  </si>
  <si>
    <t>Individuální položky</t>
  </si>
  <si>
    <t>Položky soupisu prací, které cenová soustava neobsahuje, jsou označeny popisem „vlastní“. Pro tyto položky jsou cenové a technické podmínky definovány jejich popisem, případně odkazem na konkrétní část příslušné dokumentace.</t>
  </si>
  <si>
    <t xml:space="preserve">        Závaznost a změna soupisu</t>
  </si>
  <si>
    <t xml:space="preserve">        Závaznost soupisu</t>
  </si>
  <si>
    <t>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t>
  </si>
  <si>
    <t xml:space="preserve">        Zvláštní podmínky pro stanovení nabídkové ceny</t>
  </si>
  <si>
    <t xml:space="preserve">        Přeprava vybouraných hmot, suti a vytěžené zeminy</t>
  </si>
  <si>
    <t>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t>
  </si>
  <si>
    <t xml:space="preserve">        Vnitrostaveništní přesun stavebního materiálu</t>
  </si>
  <si>
    <t>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t>
  </si>
  <si>
    <t>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t>
  </si>
  <si>
    <t xml:space="preserve">        Příplatky za ztížené podmínky prací</t>
  </si>
  <si>
    <t>Pokud soupis položku příplatku za ztížené podmínky obsahuje, je dodavatel povinen ji ocenit bez ohledu na to, že tento příplatek dodavatel standardně neuplatňuje.</t>
  </si>
  <si>
    <t xml:space="preserve">        Vedlejší a ostatní náklady</t>
  </si>
  <si>
    <t>Tyto náklady jsou popsány v samostatném soupisu stavebních prací, dodávek a služeb s tím, že dodavatel je povinen v rámci těchto nákladů ocenit všechny definované náklady souhrnně pro celou stavbu.</t>
  </si>
  <si>
    <t>2. SPECIFICKÉ PODMÍNKY PRO ZPRACOVÁNÍ NABÍDKOVÉ CENY</t>
  </si>
  <si>
    <t>Zde doplní zpracovatel soupisu  případná specifika týkající se konkrétní zakázky.</t>
  </si>
  <si>
    <t>3. ELEKTRONICKÁ PODOBA SOUPISU</t>
  </si>
  <si>
    <t xml:space="preserve">        Elektronická podoba soupisu</t>
  </si>
  <si>
    <t>V souladu se zákonem jsou předložené soupisy zpracovány i v elektronické podobě.  Elektronickou podobou soupisu stavebních prací, dodávek a služeb je formát MS EXCEL.</t>
  </si>
  <si>
    <t>Popis formátu soupisu odpovídá svou strukturou vzorovému soupisu volně dostupnému na internetové adrese:</t>
  </si>
  <si>
    <t>www.stavebnionline.cz/soupis</t>
  </si>
  <si>
    <t xml:space="preserve">        Zpracování elektronické podoby soupisu</t>
  </si>
  <si>
    <t>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t>
  </si>
  <si>
    <t xml:space="preserve">        Jiný formát soupisu</t>
  </si>
  <si>
    <t>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t>
  </si>
  <si>
    <t xml:space="preserve">        Závěrečné ustanovení</t>
  </si>
  <si>
    <t>Ostatní podmínky vztahující se ke zpracování nabídkové ceny jsou uvedeny v zadávací dokumentaci.</t>
  </si>
  <si>
    <t>Rekapitulace dílů</t>
  </si>
  <si>
    <t>Typ dílu</t>
  </si>
  <si>
    <t>56</t>
  </si>
  <si>
    <t>Podkladní vrstvy komunikací a zpevněných ploch</t>
  </si>
  <si>
    <t>59</t>
  </si>
  <si>
    <t>Dlažby a předlažby komunikací</t>
  </si>
  <si>
    <t>91</t>
  </si>
  <si>
    <t>Doplňující práce na komunikaci</t>
  </si>
  <si>
    <t>99</t>
  </si>
  <si>
    <t>Staveništní přesun hmot</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</si>
  <si>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</si>
  <si>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</si>
  <si>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</si>
  <si>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</si>
  <si>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</si>
  <si>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</si>
  <si>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</si>
  <si>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</si>
  <si>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</si>
  <si>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</si>
  <si>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</si>
  <si>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</si>
  <si>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</si>
  <si>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</si>
  <si>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</si>
  <si>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</si>
  <si>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</si>
  <si>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</si>
  <si>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</si>
  <si>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</si>
  <si>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</si>
  <si>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</si>
  <si>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</si>
  <si>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</si>
  <si>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</si>
  <si>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</si>
  <si>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</si>
  <si>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</si>
  <si>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</si>
  <si>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</si>
  <si>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564861111RT4</t>
  </si>
  <si>
    <t>Podklad ze štěrkodrti s rozprostřením a zhutněním frakce 0-63 mm, tloušťka po zhutnění 200 mm</t>
  </si>
  <si>
    <t>m2</t>
  </si>
  <si>
    <t>822-1</t>
  </si>
  <si>
    <t>RTS 20/ I</t>
  </si>
  <si>
    <t>Práce</t>
  </si>
  <si>
    <t>POL1_</t>
  </si>
  <si>
    <t xml:space="preserve">pl.dlážděná kam.kostky : </t>
  </si>
  <si>
    <t>VV</t>
  </si>
  <si>
    <t>287,50*1,05</t>
  </si>
  <si>
    <t xml:space="preserve">velkof.dlažba : </t>
  </si>
  <si>
    <t>808,00*1,05</t>
  </si>
  <si>
    <t xml:space="preserve">dl.vozovka : </t>
  </si>
  <si>
    <t>5,50*1,05</t>
  </si>
  <si>
    <t>567411115R00</t>
  </si>
  <si>
    <t>Podklad ze štěrku částečně vyplněného maltou (ŠCM) tloušťka 150 mm</t>
  </si>
  <si>
    <t>podkladní vrstva dle ČSN 73 6127-1</t>
  </si>
  <si>
    <t>SPI</t>
  </si>
  <si>
    <t>287,50</t>
  </si>
  <si>
    <t>591211111R00</t>
  </si>
  <si>
    <t>Kladení dlažby z kostek drobných z kamene, do lože z kameniva těženého tloušťky 50 mm</t>
  </si>
  <si>
    <t>s provedením lože do 50 mm, s vyplněním spár, s dvojím beraněním a se smetením přebytečného materiálu na krajnici</t>
  </si>
  <si>
    <t>596215040R00</t>
  </si>
  <si>
    <t>Kladení zámkové dlažby do drtě tloušťka dlažby 80 mm, tloušťka lože 40 mm</t>
  </si>
  <si>
    <t>s provedením lože z kameniva drceného, s vyplněním spár, s dvojitým hutněním a se smetením přebytečného materiálu na krajnici. S dodáním hmot pro lože a výplň spár.</t>
  </si>
  <si>
    <t>5,50</t>
  </si>
  <si>
    <t>596811111R00</t>
  </si>
  <si>
    <t>Kladení dlažby z betonových nebo kameninových dlaždic do lože z kameniva těženého tloušťky do 30 mm</t>
  </si>
  <si>
    <t>komunikací pro pěší do velikosti dlaždic 0,25 m2 s provedením lože do tl. 30 mm, s vyplněním spár a se smetením přebytečného materiálu na vzdálenost do 3 m</t>
  </si>
  <si>
    <t>808,00</t>
  </si>
  <si>
    <t>58380120.AR</t>
  </si>
  <si>
    <t>kostka dlažební materiálová skupina I/2 (žula); tř. I.; 8/10 cm</t>
  </si>
  <si>
    <t>SPCM</t>
  </si>
  <si>
    <t>Specifikace</t>
  </si>
  <si>
    <t>POL3_</t>
  </si>
  <si>
    <t>287,50*1,01</t>
  </si>
  <si>
    <t>592451158R</t>
  </si>
  <si>
    <t>dlažba betonová dvouvrstvá, skladebná; obdélník; dlaždice pro nevidomé; červená; l = 200 mm; š = 100 mm; tl. 80,0 mm</t>
  </si>
  <si>
    <t>5,50*1,01</t>
  </si>
  <si>
    <t>592453332T</t>
  </si>
  <si>
    <t>Dlaždice betonová velkoformátová tl.16 cm hladká</t>
  </si>
  <si>
    <t>Vlastní</t>
  </si>
  <si>
    <t>Indiv</t>
  </si>
  <si>
    <t>808,00*1,01</t>
  </si>
  <si>
    <t>917862111R00</t>
  </si>
  <si>
    <t>Osazení silničního nebo chodníkového betonového obrubníku stojatého, s boční opěrou z betonu prostého, do lože z betonu prostého C 12/15</t>
  </si>
  <si>
    <t>m</t>
  </si>
  <si>
    <t>S dodáním hmot pro lože tl. 80-100 mm.</t>
  </si>
  <si>
    <t>5,00*3</t>
  </si>
  <si>
    <t>129,50</t>
  </si>
  <si>
    <t>177,50</t>
  </si>
  <si>
    <t>59217421R</t>
  </si>
  <si>
    <t>obrubník chodníkový materiál beton; l = 1000,0 mm; š = 100,0 mm; h = 250,0 mm; barva šedá</t>
  </si>
  <si>
    <t>kus</t>
  </si>
  <si>
    <t>129,50*1,01</t>
  </si>
  <si>
    <t>177,50*1,01</t>
  </si>
  <si>
    <t>59217488R</t>
  </si>
  <si>
    <t>obrubník silniční materiál beton; l = 1000,0 mm; š = 150,0 mm; h = 250,0 mm; barva šedá</t>
  </si>
  <si>
    <t>15,00*1,01</t>
  </si>
  <si>
    <t>998223011R00</t>
  </si>
  <si>
    <t>Přesun hmot pozemních komunikací, kryt dlážděný jakékoliv délky objektu</t>
  </si>
  <si>
    <t>t</t>
  </si>
  <si>
    <t>Přesun hmot</t>
  </si>
  <si>
    <t>POL7_</t>
  </si>
  <si>
    <t>vodorovně do 200 m</t>
  </si>
  <si>
    <t xml:space="preserve">Hmotnosti z položek s pořadovými čísly: : </t>
  </si>
  <si>
    <t xml:space="preserve">1,2,3,4,5,6,7,8,9,10,11, : </t>
  </si>
  <si>
    <t>Součet: : 1030,97892</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</si>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</sst>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indexed="9"/>
      <name val="Arial CE"/>
      <family val="2"/>
      <charset val="238"/>
    </font>
    <font>
      <b/>
      <sz val="9"/>
      <name val="Arial CE"/>
      <family val="2"/>
      <charset val="238"/>
    </font>
    <font>
      <sz val="8"/>
      <name val="Arial CE"/>
      <family val="2"/>
      <charset val="238"/>
    </font>
    <font>
      <sz val="8"/>
      <color indexed="12"/>
      <name val="Arial CE"/>
      <family val="2"/>
      <charset val="238"/>
    </font>
    <font>
      <sz val="8"/>
      <color indexed="9"/>
      <name val="Arial CE"/>
      <family val="2"/>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2">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s>
  <cellStyleXfs count="2">
    <xf numFmtId="0" fontId="0" fillId="0" borderId="0"/>
    <xf numFmtId="0" fontId="1" fillId="0" borderId="0"/>
  </cellStyleXfs>
  <cellXfs count="25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49" fontId="8" fillId="0" borderId="6" xfId="0" applyNumberFormat="1" applyFont="1" applyBorder="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0" borderId="0" xfId="0" applyNumberFormat="1" applyFont="1" applyAlignment="1">
      <alignment horizontal="left" vertical="center"/>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3" xfId="0" applyNumberFormat="1" applyFont="1" applyBorder="1" applyAlignment="1">
      <alignment horizontal="right" vertical="center" wrapText="1" shrinkToFit="1"/>
    </xf>
    <xf numFmtId="4" fontId="3" fillId="0" borderId="33" xfId="0" applyNumberFormat="1" applyFont="1" applyBorder="1" applyAlignment="1">
      <alignment horizontal="righ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5" fillId="0" borderId="31" xfId="0" applyNumberFormat="1" applyFont="1" applyBorder="1" applyAlignment="1">
      <alignment vertical="center"/>
    </xf>
    <xf numFmtId="4" fontId="5" fillId="0" borderId="33" xfId="0" applyNumberFormat="1" applyFont="1" applyBorder="1" applyAlignment="1">
      <alignment vertical="center" wrapText="1" shrinkToFit="1"/>
    </xf>
    <xf numFmtId="4" fontId="5" fillId="0" borderId="33" xfId="0" applyNumberFormat="1" applyFont="1" applyBorder="1" applyAlignment="1">
      <alignment vertical="center" shrinkToFit="1"/>
    </xf>
    <xf numFmtId="3" fontId="5"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3" xfId="0" applyNumberFormat="1" applyBorder="1" applyAlignment="1">
      <alignment vertical="center" wrapText="1" shrinkToFit="1"/>
    </xf>
    <xf numFmtId="4" fontId="0" fillId="3" borderId="37" xfId="0" applyNumberFormat="1" applyFill="1" applyBorder="1" applyAlignment="1">
      <alignment vertical="center" wrapText="1" shrinkToFit="1"/>
    </xf>
    <xf numFmtId="4" fontId="0" fillId="3" borderId="37" xfId="0" applyNumberFormat="1" applyFill="1" applyBorder="1" applyAlignment="1">
      <alignment vertical="center" shrinkToFit="1"/>
    </xf>
    <xf numFmtId="3" fontId="0" fillId="3" borderId="37"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15" fillId="0" borderId="0" xfId="0" applyNumberFormat="1" applyFont="1" applyAlignment="1">
      <alignment wrapText="1"/>
    </xf>
    <xf numFmtId="0" fontId="4" fillId="0" borderId="0" xfId="0" applyFont="1"/>
    <xf numFmtId="49" fontId="0" fillId="0" borderId="0" xfId="0" applyNumberFormat="1"/>
    <xf numFmtId="0" fontId="16" fillId="0" borderId="26" xfId="0" applyFont="1" applyBorder="1" applyAlignment="1">
      <alignment horizontal="center" vertical="center" wrapText="1"/>
    </xf>
    <xf numFmtId="0" fontId="3" fillId="0" borderId="26" xfId="0" applyFont="1" applyBorder="1" applyAlignment="1">
      <alignment vertical="center"/>
    </xf>
    <xf numFmtId="0" fontId="3"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3" fillId="0" borderId="31" xfId="0" applyNumberFormat="1" applyFont="1" applyBorder="1" applyAlignment="1">
      <alignment vertical="center"/>
    </xf>
    <xf numFmtId="0" fontId="3" fillId="3" borderId="34" xfId="0" applyFont="1" applyFill="1" applyBorder="1" applyAlignment="1">
      <alignment vertical="center"/>
    </xf>
    <xf numFmtId="0" fontId="3" fillId="3" borderId="34" xfId="0" applyFont="1" applyFill="1" applyBorder="1" applyAlignment="1">
      <alignment vertical="center" wrapText="1"/>
    </xf>
    <xf numFmtId="0" fontId="3" fillId="3" borderId="35" xfId="0" applyFont="1" applyFill="1" applyBorder="1" applyAlignment="1">
      <alignment vertical="center" wrapText="1"/>
    </xf>
    <xf numFmtId="3" fontId="3" fillId="0" borderId="33" xfId="0" applyNumberFormat="1" applyFont="1" applyBorder="1" applyAlignment="1">
      <alignment vertical="center"/>
    </xf>
    <xf numFmtId="3" fontId="3" fillId="3" borderId="37" xfId="0" applyNumberFormat="1" applyFont="1" applyFill="1" applyBorder="1" applyAlignment="1">
      <alignment vertical="center"/>
    </xf>
    <xf numFmtId="4" fontId="3" fillId="0" borderId="33" xfId="0" applyNumberFormat="1" applyFont="1" applyBorder="1" applyAlignment="1">
      <alignment horizontal="center" vertical="center"/>
    </xf>
    <xf numFmtId="4" fontId="3" fillId="0" borderId="33" xfId="0" applyNumberFormat="1" applyFont="1" applyBorder="1" applyAlignment="1">
      <alignment vertical="center"/>
    </xf>
    <xf numFmtId="4" fontId="3" fillId="3" borderId="37" xfId="0" applyNumberFormat="1" applyFont="1" applyFill="1" applyBorder="1" applyAlignment="1">
      <alignment horizontal="center" vertical="center"/>
    </xf>
    <xf numFmtId="4" fontId="3" fillId="3" borderId="37" xfId="0" applyNumberFormat="1" applyFont="1" applyFill="1" applyBorder="1" applyAlignment="1">
      <alignment vertical="center"/>
    </xf>
    <xf numFmtId="49" fontId="0" fillId="0" borderId="1" xfId="0" applyNumberFormat="1" applyBorder="1"/>
    <xf numFmtId="0" fontId="1" fillId="0" borderId="21" xfId="0" applyFont="1" applyBorder="1" applyAlignment="1">
      <alignment vertical="center"/>
    </xf>
    <xf numFmtId="0" fontId="1"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5" fillId="3" borderId="15" xfId="0" applyFont="1" applyFill="1" applyBorder="1" applyAlignment="1">
      <alignment vertical="top"/>
    </xf>
    <xf numFmtId="49" fontId="5" fillId="3" borderId="12" xfId="0" applyNumberFormat="1" applyFont="1" applyFill="1" applyBorder="1" applyAlignment="1">
      <alignment vertical="top"/>
    </xf>
    <xf numFmtId="0" fontId="5" fillId="3" borderId="12" xfId="0" applyFont="1" applyFill="1" applyBorder="1" applyAlignment="1">
      <alignment horizontal="center" vertical="top"/>
    </xf>
    <xf numFmtId="0" fontId="5"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4" fontId="17" fillId="0" borderId="0" xfId="0" applyNumberFormat="1" applyFont="1" applyBorder="1" applyAlignment="1">
      <alignment vertical="top" shrinkToFit="1"/>
    </xf>
    <xf numFmtId="164" fontId="18" fillId="0" borderId="0" xfId="0" applyNumberFormat="1" applyFont="1" applyBorder="1" applyAlignment="1">
      <alignment horizontal="center" vertical="top" wrapText="1" shrinkToFit="1"/>
    </xf>
    <xf numFmtId="164" fontId="18" fillId="0" borderId="0" xfId="0" applyNumberFormat="1" applyFont="1" applyBorder="1" applyAlignment="1">
      <alignment vertical="top" wrapText="1" shrinkToFit="1"/>
    </xf>
    <xf numFmtId="4" fontId="5" fillId="3" borderId="0" xfId="0" applyNumberFormat="1" applyFont="1" applyFill="1" applyBorder="1" applyAlignment="1">
      <alignment vertical="top" shrinkToFit="1"/>
    </xf>
    <xf numFmtId="0" fontId="5" fillId="3" borderId="27" xfId="0" applyFont="1" applyFill="1" applyBorder="1" applyAlignment="1">
      <alignment vertical="top"/>
    </xf>
    <xf numFmtId="49" fontId="5" fillId="3" borderId="18" xfId="0" applyNumberFormat="1" applyFont="1" applyFill="1" applyBorder="1" applyAlignment="1">
      <alignment vertical="top"/>
    </xf>
    <xf numFmtId="0" fontId="5" fillId="3" borderId="18" xfId="0" applyFont="1" applyFill="1" applyBorder="1" applyAlignment="1">
      <alignment horizontal="center" vertical="top" shrinkToFit="1"/>
    </xf>
    <xf numFmtId="164" fontId="5" fillId="3" borderId="18" xfId="0" applyNumberFormat="1" applyFont="1" applyFill="1" applyBorder="1" applyAlignment="1">
      <alignment vertical="top" shrinkToFit="1"/>
    </xf>
    <xf numFmtId="4" fontId="5" fillId="3" borderId="18" xfId="0" applyNumberFormat="1" applyFont="1" applyFill="1" applyBorder="1" applyAlignment="1">
      <alignment vertical="top" shrinkToFit="1"/>
    </xf>
    <xf numFmtId="4" fontId="5" fillId="3" borderId="38" xfId="0" applyNumberFormat="1" applyFont="1" applyFill="1" applyBorder="1" applyAlignment="1">
      <alignment vertical="top" shrinkToFit="1"/>
    </xf>
    <xf numFmtId="0" fontId="17" fillId="0" borderId="39" xfId="0" applyFont="1" applyBorder="1" applyAlignment="1">
      <alignment vertical="top"/>
    </xf>
    <xf numFmtId="49" fontId="17" fillId="0" borderId="40" xfId="0" applyNumberFormat="1" applyFont="1" applyBorder="1" applyAlignment="1">
      <alignment vertical="top"/>
    </xf>
    <xf numFmtId="0" fontId="17" fillId="0" borderId="40" xfId="0" applyFont="1" applyBorder="1" applyAlignment="1">
      <alignment horizontal="center" vertical="top" shrinkToFit="1"/>
    </xf>
    <xf numFmtId="164" fontId="17" fillId="0" borderId="40" xfId="0" applyNumberFormat="1" applyFont="1" applyBorder="1" applyAlignment="1">
      <alignment vertical="top" shrinkToFit="1"/>
    </xf>
    <xf numFmtId="4" fontId="17" fillId="4" borderId="40" xfId="0" applyNumberFormat="1" applyFont="1" applyFill="1" applyBorder="1" applyAlignment="1" applyProtection="1">
      <alignment vertical="top" shrinkToFit="1"/>
      <protection locked="0"/>
    </xf>
    <xf numFmtId="4" fontId="17" fillId="0" borderId="40" xfId="0" applyNumberFormat="1" applyFont="1" applyBorder="1" applyAlignment="1">
      <alignment vertical="top" shrinkToFit="1"/>
    </xf>
    <xf numFmtId="4" fontId="17" fillId="0" borderId="41" xfId="0" applyNumberFormat="1" applyFont="1" applyBorder="1" applyAlignment="1">
      <alignment vertical="top" shrinkToFit="1"/>
    </xf>
    <xf numFmtId="0" fontId="19" fillId="0" borderId="0" xfId="0" applyNumberFormat="1" applyFont="1" applyAlignment="1">
      <alignment wrapText="1"/>
    </xf>
    <xf numFmtId="4" fontId="5" fillId="3" borderId="22" xfId="0" applyNumberFormat="1" applyFont="1" applyFill="1" applyBorder="1" applyAlignment="1">
      <alignment vertical="top"/>
    </xf>
    <xf numFmtId="49" fontId="5" fillId="3" borderId="18" xfId="0" applyNumberFormat="1" applyFont="1" applyFill="1" applyBorder="1" applyAlignment="1">
      <alignment horizontal="left" vertical="top" wrapText="1"/>
    </xf>
    <xf numFmtId="49" fontId="17" fillId="0" borderId="40" xfId="0" applyNumberFormat="1" applyFont="1" applyBorder="1" applyAlignment="1">
      <alignment horizontal="left" vertical="top" wrapText="1"/>
    </xf>
    <xf numFmtId="164" fontId="18" fillId="0" borderId="0"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5"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3" fillId="0" borderId="31" xfId="0" applyNumberFormat="1" applyFont="1" applyBorder="1" applyAlignment="1">
      <alignment vertical="center" wrapText="1"/>
    </xf>
    <xf numFmtId="49" fontId="3" fillId="0" borderId="32" xfId="0" applyNumberFormat="1" applyFont="1" applyBorder="1" applyAlignment="1">
      <alignment vertical="center" wrapText="1"/>
    </xf>
    <xf numFmtId="0" fontId="0" fillId="0" borderId="0" xfId="0" applyNumberFormat="1" applyAlignment="1">
      <alignment wrapText="1"/>
    </xf>
    <xf numFmtId="4" fontId="0" fillId="0" borderId="32" xfId="0" applyNumberFormat="1" applyBorder="1" applyAlignment="1">
      <alignment vertical="center" wrapText="1"/>
    </xf>
    <xf numFmtId="4" fontId="5"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0" fillId="3" borderId="36" xfId="0" applyNumberFormat="1" applyFill="1" applyBorder="1" applyAlignment="1">
      <alignment vertical="center"/>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49" fontId="8" fillId="0" borderId="18" xfId="0" applyNumberFormat="1" applyFont="1" applyBorder="1" applyAlignment="1">
      <alignment horizontal="left" vertical="center" wrapText="1"/>
    </xf>
    <xf numFmtId="0" fontId="0" fillId="0" borderId="18" xfId="0" applyBorder="1" applyAlignment="1">
      <alignment vertical="center" wrapText="1"/>
    </xf>
    <xf numFmtId="49" fontId="8" fillId="0" borderId="0" xfId="0" applyNumberFormat="1" applyFont="1" applyAlignment="1">
      <alignment horizontal="left" vertical="center" wrapText="1"/>
    </xf>
    <xf numFmtId="0" fontId="0" fillId="0" borderId="0" xfId="0" applyAlignment="1">
      <alignment vertical="center" wrapText="1"/>
    </xf>
    <xf numFmtId="49" fontId="8" fillId="0" borderId="6" xfId="0" applyNumberFormat="1"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7" fillId="0" borderId="18" xfId="0" applyNumberFormat="1" applyFont="1" applyBorder="1" applyAlignment="1">
      <alignment horizontal="left" vertical="top" wrapText="1"/>
    </xf>
    <xf numFmtId="0" fontId="17" fillId="0" borderId="18" xfId="0" applyNumberFormat="1" applyFont="1" applyBorder="1" applyAlignment="1">
      <alignment vertical="top" wrapText="1"/>
    </xf>
    <xf numFmtId="0" fontId="4"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2.75" x14ac:dyDescent="0.2"/>
  <sheetData>
    <row r="1" spans="1:7" x14ac:dyDescent="0.2">
      <c r="A1" s="21" t="s">
        <v>38</v>
      </c>
    </row>
    <row r="2" spans="1:7" ht="57.75" customHeight="1" x14ac:dyDescent="0.2">
      <c r="A2" s="185" t="s">
        <v>39</v>
      </c>
      <c r="B2" s="185"/>
      <c r="C2" s="185"/>
      <c r="D2" s="185"/>
      <c r="E2" s="185"/>
      <c r="F2" s="185"/>
      <c r="G2" s="185"/>
    </row>
  </sheetData>
  <sheetProtection password="C71F"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AZ199"/>
  <sheetViews>
    <sheetView showGridLines="0" tabSelected="1" topLeftCell="B1" zoomScaleNormal="100" zoomScaleSheetLayoutView="75" workbookViewId="0">
      <selection activeCell="B1" sqref="B1:J1"/>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 min="52" max="52" width="94" customWidth="1"/>
  </cols>
  <sheetData>
    <row r="1" spans="1:15" ht="33.75" customHeight="1" x14ac:dyDescent="0.2">
      <c r="A1" s="47" t="s">
        <v>36</v>
      </c>
      <c r="B1" s="222" t="s">
        <v>41</v>
      </c>
      <c r="C1" s="223"/>
      <c r="D1" s="223"/>
      <c r="E1" s="223"/>
      <c r="F1" s="223"/>
      <c r="G1" s="223"/>
      <c r="H1" s="223"/>
      <c r="I1" s="223"/>
      <c r="J1" s="224"/>
    </row>
    <row r="2" spans="1:15" ht="36" customHeight="1" x14ac:dyDescent="0.2">
      <c r="A2" s="2"/>
      <c r="B2" s="78" t="s">
        <v>22</v>
      </c>
      <c r="C2" s="79"/>
      <c r="D2" s="80" t="s">
        <v>50</v>
      </c>
      <c r="E2" s="228" t="s">
        <v>51</v>
      </c>
      <c r="F2" s="229"/>
      <c r="G2" s="229"/>
      <c r="H2" s="229"/>
      <c r="I2" s="229"/>
      <c r="J2" s="230"/>
      <c r="O2" s="1"/>
    </row>
    <row r="3" spans="1:15" ht="27" customHeight="1" x14ac:dyDescent="0.2">
      <c r="A3" s="2"/>
      <c r="B3" s="81" t="s">
        <v>47</v>
      </c>
      <c r="C3" s="79"/>
      <c r="D3" s="82" t="s">
        <v>45</v>
      </c>
      <c r="E3" s="231" t="s">
        <v>46</v>
      </c>
      <c r="F3" s="232"/>
      <c r="G3" s="232"/>
      <c r="H3" s="232"/>
      <c r="I3" s="232"/>
      <c r="J3" s="233"/>
    </row>
    <row r="4" spans="1:15" ht="23.25" customHeight="1" x14ac:dyDescent="0.2">
      <c r="A4" s="76">
        <v>4959</v>
      </c>
      <c r="B4" s="83" t="s">
        <v>48</v>
      </c>
      <c r="C4" s="84"/>
      <c r="D4" s="85" t="s">
        <v>43</v>
      </c>
      <c r="E4" s="211" t="s">
        <v>44</v>
      </c>
      <c r="F4" s="212"/>
      <c r="G4" s="212"/>
      <c r="H4" s="212"/>
      <c r="I4" s="212"/>
      <c r="J4" s="213"/>
    </row>
    <row r="5" spans="1:15" ht="24" customHeight="1" x14ac:dyDescent="0.2">
      <c r="A5" s="2"/>
      <c r="B5" s="31" t="s">
        <v>42</v>
      </c>
      <c r="D5" s="216" t="s">
        <v>52</v>
      </c>
      <c r="E5" s="217"/>
      <c r="F5" s="217"/>
      <c r="G5" s="217"/>
      <c r="H5" s="18" t="s">
        <v>40</v>
      </c>
      <c r="I5" s="86" t="s">
        <v>56</v>
      </c>
      <c r="J5" s="8"/>
    </row>
    <row r="6" spans="1:15" ht="15.75" customHeight="1" x14ac:dyDescent="0.2">
      <c r="A6" s="2"/>
      <c r="B6" s="28"/>
      <c r="C6" s="55"/>
      <c r="D6" s="218" t="s">
        <v>53</v>
      </c>
      <c r="E6" s="219"/>
      <c r="F6" s="219"/>
      <c r="G6" s="219"/>
      <c r="H6" s="18" t="s">
        <v>34</v>
      </c>
      <c r="I6" s="86" t="s">
        <v>57</v>
      </c>
      <c r="J6" s="8"/>
    </row>
    <row r="7" spans="1:15" ht="15.75" customHeight="1" x14ac:dyDescent="0.2">
      <c r="A7" s="2"/>
      <c r="B7" s="29"/>
      <c r="C7" s="56"/>
      <c r="D7" s="77" t="s">
        <v>55</v>
      </c>
      <c r="E7" s="220" t="s">
        <v>54</v>
      </c>
      <c r="F7" s="221"/>
      <c r="G7" s="221"/>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235"/>
      <c r="E11" s="235"/>
      <c r="F11" s="235"/>
      <c r="G11" s="235"/>
      <c r="H11" s="18" t="s">
        <v>40</v>
      </c>
      <c r="I11" s="88"/>
      <c r="J11" s="8"/>
    </row>
    <row r="12" spans="1:15" ht="15.75" customHeight="1" x14ac:dyDescent="0.2">
      <c r="A12" s="2"/>
      <c r="B12" s="28"/>
      <c r="C12" s="55"/>
      <c r="D12" s="210"/>
      <c r="E12" s="210"/>
      <c r="F12" s="210"/>
      <c r="G12" s="210"/>
      <c r="H12" s="18" t="s">
        <v>34</v>
      </c>
      <c r="I12" s="88"/>
      <c r="J12" s="8"/>
    </row>
    <row r="13" spans="1:15" ht="15.75" customHeight="1" x14ac:dyDescent="0.2">
      <c r="A13" s="2"/>
      <c r="B13" s="29"/>
      <c r="C13" s="56"/>
      <c r="D13" s="87"/>
      <c r="E13" s="214"/>
      <c r="F13" s="215"/>
      <c r="G13" s="215"/>
      <c r="H13" s="19"/>
      <c r="I13" s="23"/>
      <c r="J13" s="34"/>
    </row>
    <row r="14" spans="1:15" ht="24" customHeight="1" x14ac:dyDescent="0.2">
      <c r="A14" s="2"/>
      <c r="B14" s="43" t="s">
        <v>21</v>
      </c>
      <c r="C14" s="58"/>
      <c r="D14" s="59" t="s">
        <v>49</v>
      </c>
      <c r="E14" s="60"/>
      <c r="F14" s="44"/>
      <c r="G14" s="44"/>
      <c r="H14" s="45"/>
      <c r="I14" s="44"/>
      <c r="J14" s="46"/>
    </row>
    <row r="15" spans="1:15" ht="32.25" customHeight="1" x14ac:dyDescent="0.2">
      <c r="A15" s="2"/>
      <c r="B15" s="35" t="s">
        <v>32</v>
      </c>
      <c r="C15" s="61"/>
      <c r="D15" s="54"/>
      <c r="E15" s="234"/>
      <c r="F15" s="234"/>
      <c r="G15" s="236"/>
      <c r="H15" s="236"/>
      <c r="I15" s="236" t="s">
        <v>29</v>
      </c>
      <c r="J15" s="237"/>
    </row>
    <row r="16" spans="1:15" ht="23.25" customHeight="1" x14ac:dyDescent="0.2">
      <c r="A16" s="142" t="s">
        <v>24</v>
      </c>
      <c r="B16" s="38" t="s">
        <v>24</v>
      </c>
      <c r="C16" s="62"/>
      <c r="D16" s="63"/>
      <c r="E16" s="199"/>
      <c r="F16" s="200"/>
      <c r="G16" s="199"/>
      <c r="H16" s="200"/>
      <c r="I16" s="199">
        <f>SUMIF(F192:F195,A16,I192:I195)+SUMIF(F192:F195,"PSU",I192:I195)</f>
        <v>0</v>
      </c>
      <c r="J16" s="201"/>
    </row>
    <row r="17" spans="1:10" ht="23.25" customHeight="1" x14ac:dyDescent="0.2">
      <c r="A17" s="142" t="s">
        <v>25</v>
      </c>
      <c r="B17" s="38" t="s">
        <v>25</v>
      </c>
      <c r="C17" s="62"/>
      <c r="D17" s="63"/>
      <c r="E17" s="199"/>
      <c r="F17" s="200"/>
      <c r="G17" s="199"/>
      <c r="H17" s="200"/>
      <c r="I17" s="199">
        <f>SUMIF(F192:F195,A17,I192:I195)</f>
        <v>0</v>
      </c>
      <c r="J17" s="201"/>
    </row>
    <row r="18" spans="1:10" ht="23.25" customHeight="1" x14ac:dyDescent="0.2">
      <c r="A18" s="142" t="s">
        <v>26</v>
      </c>
      <c r="B18" s="38" t="s">
        <v>26</v>
      </c>
      <c r="C18" s="62"/>
      <c r="D18" s="63"/>
      <c r="E18" s="199"/>
      <c r="F18" s="200"/>
      <c r="G18" s="199"/>
      <c r="H18" s="200"/>
      <c r="I18" s="199">
        <f>SUMIF(F192:F195,A18,I192:I195)</f>
        <v>0</v>
      </c>
      <c r="J18" s="201"/>
    </row>
    <row r="19" spans="1:10" ht="23.25" customHeight="1" x14ac:dyDescent="0.2">
      <c r="A19" s="142" t="s">
        <v>117</v>
      </c>
      <c r="B19" s="38" t="s">
        <v>27</v>
      </c>
      <c r="C19" s="62"/>
      <c r="D19" s="63"/>
      <c r="E19" s="199"/>
      <c r="F19" s="200"/>
      <c r="G19" s="199"/>
      <c r="H19" s="200"/>
      <c r="I19" s="199">
        <f>SUMIF(F192:F195,A19,I192:I195)</f>
        <v>0</v>
      </c>
      <c r="J19" s="201"/>
    </row>
    <row r="20" spans="1:10" ht="23.25" customHeight="1" x14ac:dyDescent="0.2">
      <c r="A20" s="142" t="s">
        <v>118</v>
      </c>
      <c r="B20" s="38" t="s">
        <v>28</v>
      </c>
      <c r="C20" s="62"/>
      <c r="D20" s="63"/>
      <c r="E20" s="199"/>
      <c r="F20" s="200"/>
      <c r="G20" s="199"/>
      <c r="H20" s="200"/>
      <c r="I20" s="199">
        <f>SUMIF(F192:F195,A20,I192:I195)</f>
        <v>0</v>
      </c>
      <c r="J20" s="201"/>
    </row>
    <row r="21" spans="1:10" ht="23.25" customHeight="1" x14ac:dyDescent="0.2">
      <c r="A21" s="2"/>
      <c r="B21" s="48" t="s">
        <v>29</v>
      </c>
      <c r="C21" s="64"/>
      <c r="D21" s="65"/>
      <c r="E21" s="202"/>
      <c r="F21" s="238"/>
      <c r="G21" s="202"/>
      <c r="H21" s="238"/>
      <c r="I21" s="202">
        <f>SUM(I16:J20)</f>
        <v>0</v>
      </c>
      <c r="J21" s="203"/>
    </row>
    <row r="22" spans="1:10" ht="33" customHeight="1" x14ac:dyDescent="0.2">
      <c r="A22" s="2"/>
      <c r="B22" s="42" t="s">
        <v>33</v>
      </c>
      <c r="C22" s="62"/>
      <c r="D22" s="63"/>
      <c r="E22" s="66"/>
      <c r="F22" s="39"/>
      <c r="G22" s="33"/>
      <c r="H22" s="33"/>
      <c r="I22" s="33"/>
      <c r="J22" s="40"/>
    </row>
    <row r="23" spans="1:10" ht="23.25" customHeight="1" x14ac:dyDescent="0.2">
      <c r="A23" s="2">
        <f>ZakladDPHSni*SazbaDPH1/100</f>
        <v>0</v>
      </c>
      <c r="B23" s="38" t="s">
        <v>12</v>
      </c>
      <c r="C23" s="62"/>
      <c r="D23" s="63"/>
      <c r="E23" s="67">
        <v>15</v>
      </c>
      <c r="F23" s="39" t="s">
        <v>0</v>
      </c>
      <c r="G23" s="197">
        <f>ZakladDPHSniVypocet</f>
        <v>0</v>
      </c>
      <c r="H23" s="198"/>
      <c r="I23" s="198"/>
      <c r="J23" s="40" t="str">
        <f t="shared" ref="J23:J28" si="0">Mena</f>
        <v>CZK</v>
      </c>
    </row>
    <row r="24" spans="1:10" ht="23.25" customHeight="1" x14ac:dyDescent="0.2">
      <c r="A24" s="2">
        <f>(A23-INT(A23))*100</f>
        <v>0</v>
      </c>
      <c r="B24" s="38" t="s">
        <v>13</v>
      </c>
      <c r="C24" s="62"/>
      <c r="D24" s="63"/>
      <c r="E24" s="67">
        <f>SazbaDPH1</f>
        <v>15</v>
      </c>
      <c r="F24" s="39" t="s">
        <v>0</v>
      </c>
      <c r="G24" s="195">
        <f>A23</f>
        <v>0</v>
      </c>
      <c r="H24" s="196"/>
      <c r="I24" s="196"/>
      <c r="J24" s="40" t="str">
        <f t="shared" si="0"/>
        <v>CZK</v>
      </c>
    </row>
    <row r="25" spans="1:10" ht="23.25" customHeight="1" x14ac:dyDescent="0.2">
      <c r="A25" s="2">
        <f>ZakladDPHZakl*SazbaDPH2/100</f>
        <v>0</v>
      </c>
      <c r="B25" s="38" t="s">
        <v>14</v>
      </c>
      <c r="C25" s="62"/>
      <c r="D25" s="63"/>
      <c r="E25" s="67">
        <v>21</v>
      </c>
      <c r="F25" s="39" t="s">
        <v>0</v>
      </c>
      <c r="G25" s="197">
        <f>ZakladDPHZaklVypocet</f>
        <v>0</v>
      </c>
      <c r="H25" s="198"/>
      <c r="I25" s="198"/>
      <c r="J25" s="40" t="str">
        <f t="shared" si="0"/>
        <v>CZK</v>
      </c>
    </row>
    <row r="26" spans="1:10" ht="23.25" customHeight="1" x14ac:dyDescent="0.2">
      <c r="A26" s="2">
        <f>(A25-INT(A25))*100</f>
        <v>0</v>
      </c>
      <c r="B26" s="32" t="s">
        <v>15</v>
      </c>
      <c r="C26" s="68"/>
      <c r="D26" s="54"/>
      <c r="E26" s="69">
        <f>SazbaDPH2</f>
        <v>21</v>
      </c>
      <c r="F26" s="30" t="s">
        <v>0</v>
      </c>
      <c r="G26" s="225">
        <f>A25</f>
        <v>0</v>
      </c>
      <c r="H26" s="226"/>
      <c r="I26" s="226"/>
      <c r="J26" s="37" t="str">
        <f t="shared" si="0"/>
        <v>CZK</v>
      </c>
    </row>
    <row r="27" spans="1:10" ht="23.25" customHeight="1" thickBot="1" x14ac:dyDescent="0.25">
      <c r="A27" s="2">
        <f>ZakladDPHSni+DPHSni+ZakladDPHZakl+DPHZakl</f>
        <v>0</v>
      </c>
      <c r="B27" s="31" t="s">
        <v>4</v>
      </c>
      <c r="C27" s="70"/>
      <c r="D27" s="71"/>
      <c r="E27" s="70"/>
      <c r="F27" s="16"/>
      <c r="G27" s="227">
        <f>CenaCelkem-(ZakladDPHSni+DPHSni+ZakladDPHZakl+DPHZakl)</f>
        <v>0</v>
      </c>
      <c r="H27" s="227"/>
      <c r="I27" s="227"/>
      <c r="J27" s="41" t="str">
        <f t="shared" si="0"/>
        <v>CZK</v>
      </c>
    </row>
    <row r="28" spans="1:10" ht="27.75" hidden="1" customHeight="1" thickBot="1" x14ac:dyDescent="0.25">
      <c r="A28" s="2"/>
      <c r="B28" s="115" t="s">
        <v>23</v>
      </c>
      <c r="C28" s="116"/>
      <c r="D28" s="116"/>
      <c r="E28" s="117"/>
      <c r="F28" s="118"/>
      <c r="G28" s="205">
        <f>ZakladDPHSniVypocet+ZakladDPHZaklVypocet</f>
        <v>0</v>
      </c>
      <c r="H28" s="205"/>
      <c r="I28" s="205"/>
      <c r="J28" s="119" t="str">
        <f t="shared" si="0"/>
        <v>CZK</v>
      </c>
    </row>
    <row r="29" spans="1:10" ht="27.75" customHeight="1" thickBot="1" x14ac:dyDescent="0.25">
      <c r="A29" s="2">
        <f>(A27-INT(A27))*100</f>
        <v>0</v>
      </c>
      <c r="B29" s="115" t="s">
        <v>35</v>
      </c>
      <c r="C29" s="120"/>
      <c r="D29" s="120"/>
      <c r="E29" s="120"/>
      <c r="F29" s="121"/>
      <c r="G29" s="204">
        <f>A27</f>
        <v>0</v>
      </c>
      <c r="H29" s="204"/>
      <c r="I29" s="204"/>
      <c r="J29" s="122" t="s">
        <v>61</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52" ht="47.25" customHeight="1" x14ac:dyDescent="0.2">
      <c r="A33" s="2"/>
      <c r="B33" s="2"/>
      <c r="J33" s="9"/>
    </row>
    <row r="34" spans="1:52" s="21" customFormat="1" ht="18.75" customHeight="1" x14ac:dyDescent="0.2">
      <c r="A34" s="20"/>
      <c r="B34" s="20"/>
      <c r="C34" s="74"/>
      <c r="D34" s="206"/>
      <c r="E34" s="207"/>
      <c r="G34" s="208"/>
      <c r="H34" s="209"/>
      <c r="I34" s="209"/>
      <c r="J34" s="25"/>
    </row>
    <row r="35" spans="1:52" ht="12.75" customHeight="1" x14ac:dyDescent="0.2">
      <c r="A35" s="2"/>
      <c r="B35" s="2"/>
      <c r="D35" s="194" t="s">
        <v>2</v>
      </c>
      <c r="E35" s="194"/>
      <c r="H35" s="10" t="s">
        <v>3</v>
      </c>
      <c r="J35" s="9"/>
    </row>
    <row r="36" spans="1:52" ht="13.5" customHeight="1" thickBot="1" x14ac:dyDescent="0.25">
      <c r="A36" s="11"/>
      <c r="B36" s="11"/>
      <c r="C36" s="75"/>
      <c r="D36" s="75"/>
      <c r="E36" s="75"/>
      <c r="F36" s="12"/>
      <c r="G36" s="12"/>
      <c r="H36" s="12"/>
      <c r="I36" s="12"/>
      <c r="J36" s="13"/>
    </row>
    <row r="37" spans="1:52" ht="27" hidden="1" customHeight="1" x14ac:dyDescent="0.2">
      <c r="B37" s="92" t="s">
        <v>16</v>
      </c>
      <c r="C37" s="93"/>
      <c r="D37" s="93"/>
      <c r="E37" s="93"/>
      <c r="F37" s="94"/>
      <c r="G37" s="94"/>
      <c r="H37" s="94"/>
      <c r="I37" s="94"/>
      <c r="J37" s="95"/>
    </row>
    <row r="38" spans="1:52" ht="25.5" hidden="1" customHeight="1" x14ac:dyDescent="0.2">
      <c r="A38" s="91" t="s">
        <v>37</v>
      </c>
      <c r="B38" s="96" t="s">
        <v>17</v>
      </c>
      <c r="C38" s="97" t="s">
        <v>5</v>
      </c>
      <c r="D38" s="97"/>
      <c r="E38" s="97"/>
      <c r="F38" s="98" t="str">
        <f>B23</f>
        <v>Základ pro sníženou DPH</v>
      </c>
      <c r="G38" s="98" t="str">
        <f>B25</f>
        <v>Základ pro základní DPH</v>
      </c>
      <c r="H38" s="99" t="s">
        <v>18</v>
      </c>
      <c r="I38" s="99" t="s">
        <v>1</v>
      </c>
      <c r="J38" s="100" t="s">
        <v>0</v>
      </c>
    </row>
    <row r="39" spans="1:52" ht="25.5" hidden="1" customHeight="1" x14ac:dyDescent="0.2">
      <c r="A39" s="91">
        <v>1</v>
      </c>
      <c r="B39" s="101" t="s">
        <v>58</v>
      </c>
      <c r="C39" s="189"/>
      <c r="D39" s="189"/>
      <c r="E39" s="189"/>
      <c r="F39" s="102">
        <f>'SO 106 01 Pol'!AE55</f>
        <v>0</v>
      </c>
      <c r="G39" s="103">
        <f>'SO 106 01 Pol'!AF55</f>
        <v>0</v>
      </c>
      <c r="H39" s="104">
        <f>(F39*SazbaDPH1/100)+(G39*SazbaDPH2/100)</f>
        <v>0</v>
      </c>
      <c r="I39" s="104">
        <f>F39+G39+H39</f>
        <v>0</v>
      </c>
      <c r="J39" s="105" t="str">
        <f>IF(CenaCelkemVypocet=0,"",I39/CenaCelkemVypocet*100)</f>
        <v/>
      </c>
    </row>
    <row r="40" spans="1:52" ht="25.5" hidden="1" customHeight="1" x14ac:dyDescent="0.2">
      <c r="A40" s="91">
        <v>2</v>
      </c>
      <c r="B40" s="106"/>
      <c r="C40" s="190" t="s">
        <v>59</v>
      </c>
      <c r="D40" s="190"/>
      <c r="E40" s="190"/>
      <c r="F40" s="107"/>
      <c r="G40" s="108"/>
      <c r="H40" s="108">
        <f>(F40*SazbaDPH1/100)+(G40*SazbaDPH2/100)</f>
        <v>0</v>
      </c>
      <c r="I40" s="108"/>
      <c r="J40" s="109"/>
    </row>
    <row r="41" spans="1:52" ht="25.5" hidden="1" customHeight="1" x14ac:dyDescent="0.2">
      <c r="A41" s="91">
        <v>2</v>
      </c>
      <c r="B41" s="106" t="s">
        <v>45</v>
      </c>
      <c r="C41" s="190" t="s">
        <v>46</v>
      </c>
      <c r="D41" s="190"/>
      <c r="E41" s="190"/>
      <c r="F41" s="107">
        <f>'SO 106 01 Pol'!AE55</f>
        <v>0</v>
      </c>
      <c r="G41" s="108">
        <f>'SO 106 01 Pol'!AF55</f>
        <v>0</v>
      </c>
      <c r="H41" s="108">
        <f>(F41*SazbaDPH1/100)+(G41*SazbaDPH2/100)</f>
        <v>0</v>
      </c>
      <c r="I41" s="108">
        <f>F41+G41+H41</f>
        <v>0</v>
      </c>
      <c r="J41" s="109" t="str">
        <f>IF(CenaCelkemVypocet=0,"",I41/CenaCelkemVypocet*100)</f>
        <v/>
      </c>
    </row>
    <row r="42" spans="1:52" ht="25.5" hidden="1" customHeight="1" x14ac:dyDescent="0.2">
      <c r="A42" s="91">
        <v>3</v>
      </c>
      <c r="B42" s="110" t="s">
        <v>43</v>
      </c>
      <c r="C42" s="189" t="s">
        <v>44</v>
      </c>
      <c r="D42" s="189"/>
      <c r="E42" s="189"/>
      <c r="F42" s="111">
        <f>'SO 106 01 Pol'!AE55</f>
        <v>0</v>
      </c>
      <c r="G42" s="104">
        <f>'SO 106 01 Pol'!AF55</f>
        <v>0</v>
      </c>
      <c r="H42" s="104">
        <f>(F42*SazbaDPH1/100)+(G42*SazbaDPH2/100)</f>
        <v>0</v>
      </c>
      <c r="I42" s="104">
        <f>F42+G42+H42</f>
        <v>0</v>
      </c>
      <c r="J42" s="105" t="str">
        <f>IF(CenaCelkemVypocet=0,"",I42/CenaCelkemVypocet*100)</f>
        <v/>
      </c>
    </row>
    <row r="43" spans="1:52" ht="25.5" hidden="1" customHeight="1" x14ac:dyDescent="0.2">
      <c r="A43" s="91"/>
      <c r="B43" s="191" t="s">
        <v>60</v>
      </c>
      <c r="C43" s="192"/>
      <c r="D43" s="192"/>
      <c r="E43" s="193"/>
      <c r="F43" s="112">
        <f>SUMIF(A39:A42,"=1",F39:F42)</f>
        <v>0</v>
      </c>
      <c r="G43" s="113">
        <f>SUMIF(A39:A42,"=1",G39:G42)</f>
        <v>0</v>
      </c>
      <c r="H43" s="113">
        <f>SUMIF(A39:A42,"=1",H39:H42)</f>
        <v>0</v>
      </c>
      <c r="I43" s="113">
        <f>SUMIF(A39:A42,"=1",I39:I42)</f>
        <v>0</v>
      </c>
      <c r="J43" s="114">
        <f>SUMIF(A39:A42,"=1",J39:J42)</f>
        <v>0</v>
      </c>
    </row>
    <row r="45" spans="1:52" x14ac:dyDescent="0.2">
      <c r="A45" t="s">
        <v>62</v>
      </c>
      <c r="B45" s="188" t="s">
        <v>63</v>
      </c>
      <c r="C45" s="188"/>
      <c r="D45" s="188"/>
      <c r="E45" s="188"/>
      <c r="F45" s="188"/>
      <c r="G45" s="188"/>
      <c r="H45" s="188"/>
      <c r="I45" s="188"/>
      <c r="J45" s="188"/>
      <c r="AZ45" s="123" t="str">
        <f>B45</f>
        <v>1. PODMÍNKY PRO ZPRACOVÁNÍ NABÍDKOVÉ CENY</v>
      </c>
    </row>
    <row r="46" spans="1:52" x14ac:dyDescent="0.2">
      <c r="A46" t="s">
        <v>62</v>
      </c>
    </row>
    <row r="47" spans="1:52" x14ac:dyDescent="0.2">
      <c r="A47" t="s">
        <v>62</v>
      </c>
      <c r="B47" s="188" t="s">
        <v>64</v>
      </c>
      <c r="C47" s="188"/>
      <c r="D47" s="188"/>
      <c r="E47" s="188"/>
      <c r="F47" s="188"/>
      <c r="G47" s="188"/>
      <c r="H47" s="188"/>
      <c r="I47" s="188"/>
      <c r="J47" s="188"/>
      <c r="AZ47" s="123" t="str">
        <f>B47</f>
        <v xml:space="preserve">        Preambule</v>
      </c>
    </row>
    <row r="48" spans="1:52" x14ac:dyDescent="0.2">
      <c r="A48" t="s">
        <v>62</v>
      </c>
    </row>
    <row r="49" spans="1:52" ht="51" x14ac:dyDescent="0.2">
      <c r="A49" t="s">
        <v>62</v>
      </c>
      <c r="B49" s="188" t="s">
        <v>65</v>
      </c>
      <c r="C49" s="188"/>
      <c r="D49" s="188"/>
      <c r="E49" s="188"/>
      <c r="F49" s="188"/>
      <c r="G49" s="188"/>
      <c r="H49" s="188"/>
      <c r="I49" s="188"/>
      <c r="J49" s="188"/>
      <c r="AZ49" s="123" t="str">
        <f>B49</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50" spans="1:52" ht="51" x14ac:dyDescent="0.2">
      <c r="A50" t="s">
        <v>62</v>
      </c>
      <c r="B50" s="188" t="s">
        <v>66</v>
      </c>
      <c r="C50" s="188"/>
      <c r="D50" s="188"/>
      <c r="E50" s="188"/>
      <c r="F50" s="188"/>
      <c r="G50" s="188"/>
      <c r="H50" s="188"/>
      <c r="I50" s="188"/>
      <c r="J50" s="188"/>
      <c r="AZ50" s="123" t="str">
        <f>B50</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51" spans="1:52" x14ac:dyDescent="0.2">
      <c r="A51" t="s">
        <v>62</v>
      </c>
    </row>
    <row r="52" spans="1:52" x14ac:dyDescent="0.2">
      <c r="A52" t="s">
        <v>62</v>
      </c>
      <c r="B52" s="188" t="s">
        <v>67</v>
      </c>
      <c r="C52" s="188"/>
      <c r="D52" s="188"/>
      <c r="E52" s="188"/>
      <c r="F52" s="188"/>
      <c r="G52" s="188"/>
      <c r="H52" s="188"/>
      <c r="I52" s="188"/>
      <c r="J52" s="188"/>
      <c r="AZ52" s="123" t="str">
        <f>B52</f>
        <v xml:space="preserve">        Vymezení některých pojmů</v>
      </c>
    </row>
    <row r="53" spans="1:52" x14ac:dyDescent="0.2">
      <c r="A53" t="s">
        <v>62</v>
      </c>
    </row>
    <row r="54" spans="1:52" x14ac:dyDescent="0.2">
      <c r="A54" t="s">
        <v>62</v>
      </c>
    </row>
    <row r="55" spans="1:52" x14ac:dyDescent="0.2">
      <c r="A55" t="s">
        <v>62</v>
      </c>
      <c r="B55" s="188" t="s">
        <v>68</v>
      </c>
      <c r="C55" s="188"/>
      <c r="D55" s="188"/>
      <c r="E55" s="188"/>
      <c r="F55" s="188"/>
      <c r="G55" s="188"/>
      <c r="H55" s="188"/>
      <c r="I55" s="188"/>
      <c r="J55" s="188"/>
      <c r="AZ55" s="123" t="str">
        <f t="shared" ref="AZ55:AZ60" si="1">B55</f>
        <v>Pro účely zpracování nabídkové ceny se jsou použity některé pojmy, pod kterými se rozumí:</v>
      </c>
    </row>
    <row r="56" spans="1:52" ht="38.25" x14ac:dyDescent="0.2">
      <c r="A56" t="s">
        <v>62</v>
      </c>
      <c r="B56" s="188" t="s">
        <v>69</v>
      </c>
      <c r="C56" s="188"/>
      <c r="D56" s="188"/>
      <c r="E56" s="188"/>
      <c r="F56" s="188"/>
      <c r="G56" s="188"/>
      <c r="H56" s="188"/>
      <c r="I56" s="188"/>
      <c r="J56" s="188"/>
      <c r="AZ56" s="123" t="str">
        <f t="shared" si="1"/>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57" spans="1:52" ht="38.25" x14ac:dyDescent="0.2">
      <c r="A57" t="s">
        <v>62</v>
      </c>
      <c r="B57" s="188" t="s">
        <v>70</v>
      </c>
      <c r="C57" s="188"/>
      <c r="D57" s="188"/>
      <c r="E57" s="188"/>
      <c r="F57" s="188"/>
      <c r="G57" s="188"/>
      <c r="H57" s="188"/>
      <c r="I57" s="188"/>
      <c r="J57" s="188"/>
      <c r="AZ57" s="123" t="str">
        <f t="shared" si="1"/>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58" spans="1:52" ht="51" x14ac:dyDescent="0.2">
      <c r="A58" t="s">
        <v>62</v>
      </c>
      <c r="B58" s="188" t="s">
        <v>71</v>
      </c>
      <c r="C58" s="188"/>
      <c r="D58" s="188"/>
      <c r="E58" s="188"/>
      <c r="F58" s="188"/>
      <c r="G58" s="188"/>
      <c r="H58" s="188"/>
      <c r="I58" s="188"/>
      <c r="J58" s="188"/>
      <c r="AZ58" s="123" t="str">
        <f t="shared" si="1"/>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59" spans="1:52" ht="76.5" x14ac:dyDescent="0.2">
      <c r="A59" t="s">
        <v>62</v>
      </c>
      <c r="B59" s="188" t="s">
        <v>72</v>
      </c>
      <c r="C59" s="188"/>
      <c r="D59" s="188"/>
      <c r="E59" s="188"/>
      <c r="F59" s="188"/>
      <c r="G59" s="188"/>
      <c r="H59" s="188"/>
      <c r="I59" s="188"/>
      <c r="J59" s="188"/>
      <c r="AZ59" s="123" t="str">
        <f t="shared" si="1"/>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60" spans="1:52" ht="51" x14ac:dyDescent="0.2">
      <c r="A60" t="s">
        <v>62</v>
      </c>
      <c r="B60" s="188" t="s">
        <v>73</v>
      </c>
      <c r="C60" s="188"/>
      <c r="D60" s="188"/>
      <c r="E60" s="188"/>
      <c r="F60" s="188"/>
      <c r="G60" s="188"/>
      <c r="H60" s="188"/>
      <c r="I60" s="188"/>
      <c r="J60" s="188"/>
      <c r="AZ60" s="123" t="str">
        <f t="shared" si="1"/>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61" spans="1:52" x14ac:dyDescent="0.2">
      <c r="A61" t="s">
        <v>62</v>
      </c>
    </row>
    <row r="62" spans="1:52" x14ac:dyDescent="0.2">
      <c r="A62" t="s">
        <v>62</v>
      </c>
      <c r="B62" s="188" t="s">
        <v>74</v>
      </c>
      <c r="C62" s="188"/>
      <c r="D62" s="188"/>
      <c r="E62" s="188"/>
      <c r="F62" s="188"/>
      <c r="G62" s="188"/>
      <c r="H62" s="188"/>
      <c r="I62" s="188"/>
      <c r="J62" s="188"/>
      <c r="AZ62" s="123" t="str">
        <f>B62</f>
        <v xml:space="preserve">        Cenová soustava</v>
      </c>
    </row>
    <row r="63" spans="1:52" x14ac:dyDescent="0.2">
      <c r="A63" t="s">
        <v>62</v>
      </c>
    </row>
    <row r="64" spans="1:52" x14ac:dyDescent="0.2">
      <c r="A64" t="s">
        <v>62</v>
      </c>
      <c r="B64" s="188" t="s">
        <v>75</v>
      </c>
      <c r="C64" s="188"/>
      <c r="D64" s="188"/>
      <c r="E64" s="188"/>
      <c r="F64" s="188"/>
      <c r="G64" s="188"/>
      <c r="H64" s="188"/>
      <c r="I64" s="188"/>
      <c r="J64" s="188"/>
      <c r="AZ64" s="123" t="str">
        <f>B64</f>
        <v xml:space="preserve">        Použitá cenová soustava</v>
      </c>
    </row>
    <row r="65" spans="1:52" ht="38.25" x14ac:dyDescent="0.2">
      <c r="A65" t="s">
        <v>62</v>
      </c>
      <c r="B65" s="188" t="s">
        <v>76</v>
      </c>
      <c r="C65" s="188"/>
      <c r="D65" s="188"/>
      <c r="E65" s="188"/>
      <c r="F65" s="188"/>
      <c r="G65" s="188"/>
      <c r="H65" s="188"/>
      <c r="I65" s="188"/>
      <c r="J65" s="188"/>
      <c r="AZ65" s="123" t="str">
        <f>B65</f>
        <v>Soupisy stavebních prací, dodávek a služeb jsou zpracovány s použitím cenové soustavy zpracované společností RTS, a.s.. Položky z cenové soustavy mají uveden odkaz na cenovou soustavu včetně označení příslušného ceníku.</v>
      </c>
    </row>
    <row r="66" spans="1:52" x14ac:dyDescent="0.2">
      <c r="A66" t="s">
        <v>62</v>
      </c>
    </row>
    <row r="67" spans="1:52" x14ac:dyDescent="0.2">
      <c r="A67" t="s">
        <v>62</v>
      </c>
      <c r="B67" s="188" t="s">
        <v>77</v>
      </c>
      <c r="C67" s="188"/>
      <c r="D67" s="188"/>
      <c r="E67" s="188"/>
      <c r="F67" s="188"/>
      <c r="G67" s="188"/>
      <c r="H67" s="188"/>
      <c r="I67" s="188"/>
      <c r="J67" s="188"/>
      <c r="AZ67" s="123" t="str">
        <f>B67</f>
        <v xml:space="preserve">        Technické podmínky</v>
      </c>
    </row>
    <row r="68" spans="1:52" ht="38.25" x14ac:dyDescent="0.2">
      <c r="A68" t="s">
        <v>62</v>
      </c>
      <c r="B68" s="188" t="s">
        <v>78</v>
      </c>
      <c r="C68" s="188"/>
      <c r="D68" s="188"/>
      <c r="E68" s="188"/>
      <c r="F68" s="188"/>
      <c r="G68" s="188"/>
      <c r="H68" s="188"/>
      <c r="I68" s="188"/>
      <c r="J68" s="188"/>
      <c r="AZ68" s="123" t="str">
        <f>B68</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69" spans="1:52" x14ac:dyDescent="0.2">
      <c r="A69" t="s">
        <v>62</v>
      </c>
    </row>
    <row r="70" spans="1:52" x14ac:dyDescent="0.2">
      <c r="A70" t="s">
        <v>62</v>
      </c>
      <c r="B70" s="188" t="s">
        <v>79</v>
      </c>
      <c r="C70" s="188"/>
      <c r="D70" s="188"/>
      <c r="E70" s="188"/>
      <c r="F70" s="188"/>
      <c r="G70" s="188"/>
      <c r="H70" s="188"/>
      <c r="I70" s="188"/>
      <c r="J70" s="188"/>
      <c r="AZ70" s="123" t="str">
        <f>B70</f>
        <v>Individuální položky</v>
      </c>
    </row>
    <row r="71" spans="1:52" ht="38.25" x14ac:dyDescent="0.2">
      <c r="A71" t="s">
        <v>62</v>
      </c>
      <c r="B71" s="188" t="s">
        <v>80</v>
      </c>
      <c r="C71" s="188"/>
      <c r="D71" s="188"/>
      <c r="E71" s="188"/>
      <c r="F71" s="188"/>
      <c r="G71" s="188"/>
      <c r="H71" s="188"/>
      <c r="I71" s="188"/>
      <c r="J71" s="188"/>
      <c r="AZ71" s="123" t="str">
        <f>B71</f>
        <v>Položky soupisu prací, které cenová soustava neobsahuje, jsou označeny popisem „vlastní“. Pro tyto položky jsou cenové a technické podmínky definovány jejich popisem, případně odkazem na konkrétní část příslušné dokumentace.</v>
      </c>
    </row>
    <row r="72" spans="1:52" x14ac:dyDescent="0.2">
      <c r="A72" t="s">
        <v>62</v>
      </c>
    </row>
    <row r="73" spans="1:52" x14ac:dyDescent="0.2">
      <c r="A73" t="s">
        <v>62</v>
      </c>
      <c r="B73" s="188" t="s">
        <v>81</v>
      </c>
      <c r="C73" s="188"/>
      <c r="D73" s="188"/>
      <c r="E73" s="188"/>
      <c r="F73" s="188"/>
      <c r="G73" s="188"/>
      <c r="H73" s="188"/>
      <c r="I73" s="188"/>
      <c r="J73" s="188"/>
      <c r="AZ73" s="123" t="str">
        <f>B73</f>
        <v xml:space="preserve">        Závaznost a změna soupisu</v>
      </c>
    </row>
    <row r="74" spans="1:52" x14ac:dyDescent="0.2">
      <c r="A74" t="s">
        <v>62</v>
      </c>
    </row>
    <row r="75" spans="1:52" x14ac:dyDescent="0.2">
      <c r="A75" t="s">
        <v>62</v>
      </c>
      <c r="B75" s="188" t="s">
        <v>82</v>
      </c>
      <c r="C75" s="188"/>
      <c r="D75" s="188"/>
      <c r="E75" s="188"/>
      <c r="F75" s="188"/>
      <c r="G75" s="188"/>
      <c r="H75" s="188"/>
      <c r="I75" s="188"/>
      <c r="J75" s="188"/>
      <c r="AZ75" s="123" t="str">
        <f>B75</f>
        <v xml:space="preserve">        Závaznost soupisu</v>
      </c>
    </row>
    <row r="76" spans="1:52" ht="38.25" x14ac:dyDescent="0.2">
      <c r="A76" t="s">
        <v>62</v>
      </c>
      <c r="B76" s="188" t="s">
        <v>83</v>
      </c>
      <c r="C76" s="188"/>
      <c r="D76" s="188"/>
      <c r="E76" s="188"/>
      <c r="F76" s="188"/>
      <c r="G76" s="188"/>
      <c r="H76" s="188"/>
      <c r="I76" s="188"/>
      <c r="J76" s="188"/>
      <c r="AZ76" s="123" t="str">
        <f>B76</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77" spans="1:52" x14ac:dyDescent="0.2">
      <c r="A77" t="s">
        <v>62</v>
      </c>
    </row>
    <row r="78" spans="1:52" x14ac:dyDescent="0.2">
      <c r="A78" t="s">
        <v>62</v>
      </c>
      <c r="B78" s="188" t="s">
        <v>84</v>
      </c>
      <c r="C78" s="188"/>
      <c r="D78" s="188"/>
      <c r="E78" s="188"/>
      <c r="F78" s="188"/>
      <c r="G78" s="188"/>
      <c r="H78" s="188"/>
      <c r="I78" s="188"/>
      <c r="J78" s="188"/>
      <c r="AZ78" s="123" t="str">
        <f>B78</f>
        <v xml:space="preserve">        Zvláštní podmínky pro stanovení nabídkové ceny</v>
      </c>
    </row>
    <row r="79" spans="1:52" x14ac:dyDescent="0.2">
      <c r="A79" t="s">
        <v>62</v>
      </c>
    </row>
    <row r="80" spans="1:52" x14ac:dyDescent="0.2">
      <c r="A80" t="s">
        <v>62</v>
      </c>
      <c r="B80" s="188" t="s">
        <v>85</v>
      </c>
      <c r="C80" s="188"/>
      <c r="D80" s="188"/>
      <c r="E80" s="188"/>
      <c r="F80" s="188"/>
      <c r="G80" s="188"/>
      <c r="H80" s="188"/>
      <c r="I80" s="188"/>
      <c r="J80" s="188"/>
      <c r="AZ80" s="123" t="str">
        <f>B80</f>
        <v xml:space="preserve">        Přeprava vybouraných hmot, suti a vytěžené zeminy</v>
      </c>
    </row>
    <row r="81" spans="1:52" ht="76.5" x14ac:dyDescent="0.2">
      <c r="A81" t="s">
        <v>62</v>
      </c>
      <c r="B81" s="188" t="s">
        <v>86</v>
      </c>
      <c r="C81" s="188"/>
      <c r="D81" s="188"/>
      <c r="E81" s="188"/>
      <c r="F81" s="188"/>
      <c r="G81" s="188"/>
      <c r="H81" s="188"/>
      <c r="I81" s="188"/>
      <c r="J81" s="188"/>
      <c r="AZ81" s="123" t="str">
        <f>B81</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82" spans="1:52" x14ac:dyDescent="0.2">
      <c r="A82" t="s">
        <v>62</v>
      </c>
    </row>
    <row r="83" spans="1:52" x14ac:dyDescent="0.2">
      <c r="A83" t="s">
        <v>62</v>
      </c>
      <c r="B83" s="188" t="s">
        <v>87</v>
      </c>
      <c r="C83" s="188"/>
      <c r="D83" s="188"/>
      <c r="E83" s="188"/>
      <c r="F83" s="188"/>
      <c r="G83" s="188"/>
      <c r="H83" s="188"/>
      <c r="I83" s="188"/>
      <c r="J83" s="188"/>
      <c r="AZ83" s="123" t="str">
        <f>B83</f>
        <v xml:space="preserve">        Vnitrostaveništní přesun stavebního materiálu</v>
      </c>
    </row>
    <row r="84" spans="1:52" ht="51" x14ac:dyDescent="0.2">
      <c r="A84" t="s">
        <v>62</v>
      </c>
      <c r="B84" s="188" t="s">
        <v>88</v>
      </c>
      <c r="C84" s="188"/>
      <c r="D84" s="188"/>
      <c r="E84" s="188"/>
      <c r="F84" s="188"/>
      <c r="G84" s="188"/>
      <c r="H84" s="188"/>
      <c r="I84" s="188"/>
      <c r="J84" s="188"/>
      <c r="AZ84" s="123" t="str">
        <f>B84</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85" spans="1:52" ht="51" x14ac:dyDescent="0.2">
      <c r="A85" t="s">
        <v>62</v>
      </c>
      <c r="B85" s="188" t="s">
        <v>89</v>
      </c>
      <c r="C85" s="188"/>
      <c r="D85" s="188"/>
      <c r="E85" s="188"/>
      <c r="F85" s="188"/>
      <c r="G85" s="188"/>
      <c r="H85" s="188"/>
      <c r="I85" s="188"/>
      <c r="J85" s="188"/>
      <c r="AZ85" s="123" t="str">
        <f>B85</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86" spans="1:52" x14ac:dyDescent="0.2">
      <c r="A86" t="s">
        <v>62</v>
      </c>
    </row>
    <row r="87" spans="1:52" x14ac:dyDescent="0.2">
      <c r="A87" t="s">
        <v>62</v>
      </c>
      <c r="B87" s="188" t="s">
        <v>90</v>
      </c>
      <c r="C87" s="188"/>
      <c r="D87" s="188"/>
      <c r="E87" s="188"/>
      <c r="F87" s="188"/>
      <c r="G87" s="188"/>
      <c r="H87" s="188"/>
      <c r="I87" s="188"/>
      <c r="J87" s="188"/>
      <c r="AZ87" s="123" t="str">
        <f>B87</f>
        <v xml:space="preserve">        Příplatky za ztížené podmínky prací</v>
      </c>
    </row>
    <row r="88" spans="1:52" ht="25.5" x14ac:dyDescent="0.2">
      <c r="A88" t="s">
        <v>62</v>
      </c>
      <c r="B88" s="188" t="s">
        <v>91</v>
      </c>
      <c r="C88" s="188"/>
      <c r="D88" s="188"/>
      <c r="E88" s="188"/>
      <c r="F88" s="188"/>
      <c r="G88" s="188"/>
      <c r="H88" s="188"/>
      <c r="I88" s="188"/>
      <c r="J88" s="188"/>
      <c r="AZ88" s="123" t="str">
        <f>B88</f>
        <v>Pokud soupis položku příplatku za ztížené podmínky obsahuje, je dodavatel povinen ji ocenit bez ohledu na to, že tento příplatek dodavatel standardně neuplatňuje.</v>
      </c>
    </row>
    <row r="89" spans="1:52" x14ac:dyDescent="0.2">
      <c r="A89" t="s">
        <v>62</v>
      </c>
    </row>
    <row r="90" spans="1:52" x14ac:dyDescent="0.2">
      <c r="A90" t="s">
        <v>62</v>
      </c>
      <c r="B90" s="188" t="s">
        <v>92</v>
      </c>
      <c r="C90" s="188"/>
      <c r="D90" s="188"/>
      <c r="E90" s="188"/>
      <c r="F90" s="188"/>
      <c r="G90" s="188"/>
      <c r="H90" s="188"/>
      <c r="I90" s="188"/>
      <c r="J90" s="188"/>
      <c r="AZ90" s="123" t="str">
        <f>B90</f>
        <v xml:space="preserve">        Vedlejší a ostatní náklady</v>
      </c>
    </row>
    <row r="91" spans="1:52" ht="25.5" x14ac:dyDescent="0.2">
      <c r="A91" t="s">
        <v>62</v>
      </c>
      <c r="B91" s="188" t="s">
        <v>93</v>
      </c>
      <c r="C91" s="188"/>
      <c r="D91" s="188"/>
      <c r="E91" s="188"/>
      <c r="F91" s="188"/>
      <c r="G91" s="188"/>
      <c r="H91" s="188"/>
      <c r="I91" s="188"/>
      <c r="J91" s="188"/>
      <c r="AZ91" s="123" t="str">
        <f>B91</f>
        <v>Tyto náklady jsou popsány v samostatném soupisu stavebních prací, dodávek a služeb s tím, že dodavatel je povinen v rámci těchto nákladů ocenit všechny definované náklady souhrnně pro celou stavbu.</v>
      </c>
    </row>
    <row r="92" spans="1:52" x14ac:dyDescent="0.2">
      <c r="A92" t="s">
        <v>62</v>
      </c>
    </row>
    <row r="93" spans="1:52" x14ac:dyDescent="0.2">
      <c r="A93" t="s">
        <v>62</v>
      </c>
    </row>
    <row r="94" spans="1:52" x14ac:dyDescent="0.2">
      <c r="A94" t="s">
        <v>62</v>
      </c>
    </row>
    <row r="95" spans="1:52" x14ac:dyDescent="0.2">
      <c r="A95" t="s">
        <v>62</v>
      </c>
      <c r="B95" s="188" t="s">
        <v>94</v>
      </c>
      <c r="C95" s="188"/>
      <c r="D95" s="188"/>
      <c r="E95" s="188"/>
      <c r="F95" s="188"/>
      <c r="G95" s="188"/>
      <c r="H95" s="188"/>
      <c r="I95" s="188"/>
      <c r="J95" s="188"/>
      <c r="AZ95" s="123" t="str">
        <f>B95</f>
        <v>2. SPECIFICKÉ PODMÍNKY PRO ZPRACOVÁNÍ NABÍDKOVÉ CENY</v>
      </c>
    </row>
    <row r="96" spans="1:52" x14ac:dyDescent="0.2">
      <c r="A96" t="s">
        <v>62</v>
      </c>
    </row>
    <row r="97" spans="1:52" x14ac:dyDescent="0.2">
      <c r="A97" t="s">
        <v>62</v>
      </c>
      <c r="B97" s="188" t="s">
        <v>95</v>
      </c>
      <c r="C97" s="188"/>
      <c r="D97" s="188"/>
      <c r="E97" s="188"/>
      <c r="F97" s="188"/>
      <c r="G97" s="188"/>
      <c r="H97" s="188"/>
      <c r="I97" s="188"/>
      <c r="J97" s="188"/>
      <c r="AZ97" s="123" t="str">
        <f>B97</f>
        <v>Zde doplní zpracovatel soupisu  případná specifika týkající se konkrétní zakázky.</v>
      </c>
    </row>
    <row r="98" spans="1:52" x14ac:dyDescent="0.2">
      <c r="A98" t="s">
        <v>62</v>
      </c>
    </row>
    <row r="99" spans="1:52" x14ac:dyDescent="0.2">
      <c r="A99" t="s">
        <v>62</v>
      </c>
    </row>
    <row r="100" spans="1:52" x14ac:dyDescent="0.2">
      <c r="A100" t="s">
        <v>62</v>
      </c>
      <c r="B100" s="188" t="s">
        <v>96</v>
      </c>
      <c r="C100" s="188"/>
      <c r="D100" s="188"/>
      <c r="E100" s="188"/>
      <c r="F100" s="188"/>
      <c r="G100" s="188"/>
      <c r="H100" s="188"/>
      <c r="I100" s="188"/>
      <c r="J100" s="188"/>
      <c r="AZ100" s="123" t="str">
        <f>B100</f>
        <v>3. ELEKTRONICKÁ PODOBA SOUPISU</v>
      </c>
    </row>
    <row r="101" spans="1:52" x14ac:dyDescent="0.2">
      <c r="A101" t="s">
        <v>62</v>
      </c>
    </row>
    <row r="102" spans="1:52" x14ac:dyDescent="0.2">
      <c r="A102" t="s">
        <v>62</v>
      </c>
      <c r="B102" s="188" t="s">
        <v>97</v>
      </c>
      <c r="C102" s="188"/>
      <c r="D102" s="188"/>
      <c r="E102" s="188"/>
      <c r="F102" s="188"/>
      <c r="G102" s="188"/>
      <c r="H102" s="188"/>
      <c r="I102" s="188"/>
      <c r="J102" s="188"/>
      <c r="AZ102" s="123" t="str">
        <f>B102</f>
        <v xml:space="preserve">        Elektronická podoba soupisu</v>
      </c>
    </row>
    <row r="103" spans="1:52" ht="25.5" x14ac:dyDescent="0.2">
      <c r="A103" t="s">
        <v>62</v>
      </c>
      <c r="B103" s="188" t="s">
        <v>98</v>
      </c>
      <c r="C103" s="188"/>
      <c r="D103" s="188"/>
      <c r="E103" s="188"/>
      <c r="F103" s="188"/>
      <c r="G103" s="188"/>
      <c r="H103" s="188"/>
      <c r="I103" s="188"/>
      <c r="J103" s="188"/>
      <c r="AZ103" s="123" t="str">
        <f>B103</f>
        <v>V souladu se zákonem jsou předložené soupisy zpracovány i v elektronické podobě.  Elektronickou podobou soupisu stavebních prací, dodávek a služeb je formát MS EXCEL.</v>
      </c>
    </row>
    <row r="104" spans="1:52" x14ac:dyDescent="0.2">
      <c r="A104" t="s">
        <v>62</v>
      </c>
      <c r="B104" s="188" t="s">
        <v>99</v>
      </c>
      <c r="C104" s="188"/>
      <c r="D104" s="188"/>
      <c r="E104" s="188"/>
      <c r="F104" s="188"/>
      <c r="G104" s="188"/>
      <c r="H104" s="188"/>
      <c r="I104" s="188"/>
      <c r="J104" s="188"/>
      <c r="AZ104" s="123" t="str">
        <f>B104</f>
        <v>Popis formátu soupisu odpovídá svou strukturou vzorovému soupisu volně dostupnému na internetové adrese:</v>
      </c>
    </row>
    <row r="105" spans="1:52" x14ac:dyDescent="0.2">
      <c r="A105" t="s">
        <v>62</v>
      </c>
    </row>
    <row r="106" spans="1:52" x14ac:dyDescent="0.2">
      <c r="A106" t="s">
        <v>62</v>
      </c>
      <c r="B106" s="188" t="s">
        <v>100</v>
      </c>
      <c r="C106" s="188"/>
      <c r="D106" s="188"/>
      <c r="E106" s="188"/>
      <c r="F106" s="188"/>
      <c r="G106" s="188"/>
      <c r="H106" s="188"/>
      <c r="I106" s="188"/>
      <c r="J106" s="188"/>
      <c r="AZ106" s="123" t="str">
        <f>B106</f>
        <v>www.stavebnionline.cz/soupis</v>
      </c>
    </row>
    <row r="107" spans="1:52" x14ac:dyDescent="0.2">
      <c r="A107" t="s">
        <v>62</v>
      </c>
    </row>
    <row r="108" spans="1:52" x14ac:dyDescent="0.2">
      <c r="A108" t="s">
        <v>62</v>
      </c>
      <c r="B108" s="188" t="s">
        <v>101</v>
      </c>
      <c r="C108" s="188"/>
      <c r="D108" s="188"/>
      <c r="E108" s="188"/>
      <c r="F108" s="188"/>
      <c r="G108" s="188"/>
      <c r="H108" s="188"/>
      <c r="I108" s="188"/>
      <c r="J108" s="188"/>
      <c r="AZ108" s="123" t="str">
        <f>B108</f>
        <v xml:space="preserve">        Zpracování elektronické podoby soupisu</v>
      </c>
    </row>
    <row r="109" spans="1:52" ht="51" x14ac:dyDescent="0.2">
      <c r="A109" t="s">
        <v>62</v>
      </c>
      <c r="B109" s="188" t="s">
        <v>102</v>
      </c>
      <c r="C109" s="188"/>
      <c r="D109" s="188"/>
      <c r="E109" s="188"/>
      <c r="F109" s="188"/>
      <c r="G109" s="188"/>
      <c r="H109" s="188"/>
      <c r="I109" s="188"/>
      <c r="J109" s="188"/>
      <c r="AZ109" s="123" t="str">
        <f>B109</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10" spans="1:52" x14ac:dyDescent="0.2">
      <c r="A110" t="s">
        <v>62</v>
      </c>
    </row>
    <row r="111" spans="1:52" x14ac:dyDescent="0.2">
      <c r="A111" t="s">
        <v>62</v>
      </c>
      <c r="B111" s="188" t="s">
        <v>103</v>
      </c>
      <c r="C111" s="188"/>
      <c r="D111" s="188"/>
      <c r="E111" s="188"/>
      <c r="F111" s="188"/>
      <c r="G111" s="188"/>
      <c r="H111" s="188"/>
      <c r="I111" s="188"/>
      <c r="J111" s="188"/>
      <c r="AZ111" s="123" t="str">
        <f>B111</f>
        <v xml:space="preserve">        Jiný formát soupisu</v>
      </c>
    </row>
    <row r="112" spans="1:52" ht="38.25" x14ac:dyDescent="0.2">
      <c r="A112" t="s">
        <v>62</v>
      </c>
      <c r="B112" s="188" t="s">
        <v>104</v>
      </c>
      <c r="C112" s="188"/>
      <c r="D112" s="188"/>
      <c r="E112" s="188"/>
      <c r="F112" s="188"/>
      <c r="G112" s="188"/>
      <c r="H112" s="188"/>
      <c r="I112" s="188"/>
      <c r="J112" s="188"/>
      <c r="AZ112" s="123" t="str">
        <f>B112</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13" spans="1:52" x14ac:dyDescent="0.2">
      <c r="A113" t="s">
        <v>62</v>
      </c>
    </row>
    <row r="114" spans="1:52" x14ac:dyDescent="0.2">
      <c r="A114" t="s">
        <v>62</v>
      </c>
      <c r="B114" s="188" t="s">
        <v>105</v>
      </c>
      <c r="C114" s="188"/>
      <c r="D114" s="188"/>
      <c r="E114" s="188"/>
      <c r="F114" s="188"/>
      <c r="G114" s="188"/>
      <c r="H114" s="188"/>
      <c r="I114" s="188"/>
      <c r="J114" s="188"/>
      <c r="AZ114" s="123" t="str">
        <f>B114</f>
        <v xml:space="preserve">        Závěrečné ustanovení</v>
      </c>
    </row>
    <row r="115" spans="1:52" x14ac:dyDescent="0.2">
      <c r="A115" t="s">
        <v>62</v>
      </c>
      <c r="B115" s="188" t="s">
        <v>106</v>
      </c>
      <c r="C115" s="188"/>
      <c r="D115" s="188"/>
      <c r="E115" s="188"/>
      <c r="F115" s="188"/>
      <c r="G115" s="188"/>
      <c r="H115" s="188"/>
      <c r="I115" s="188"/>
      <c r="J115" s="188"/>
      <c r="AZ115" s="123" t="str">
        <f>B115</f>
        <v>Ostatní podmínky vztahující se ke zpracování nabídkové ceny jsou uvedeny v zadávací dokumentaci.</v>
      </c>
    </row>
    <row r="116" spans="1:52" x14ac:dyDescent="0.2">
      <c r="A116" t="s">
        <v>62</v>
      </c>
      <c r="B116" s="188" t="s">
        <v>63</v>
      </c>
      <c r="C116" s="188"/>
      <c r="D116" s="188"/>
      <c r="E116" s="188"/>
      <c r="F116" s="188"/>
      <c r="G116" s="188"/>
      <c r="H116" s="188"/>
      <c r="I116" s="188"/>
      <c r="J116" s="188"/>
      <c r="AZ116" s="123" t="str">
        <f>B116</f>
        <v>1. PODMÍNKY PRO ZPRACOVÁNÍ NABÍDKOVÉ CENY</v>
      </c>
    </row>
    <row r="118" spans="1:52" x14ac:dyDescent="0.2">
      <c r="B118" s="188" t="s">
        <v>64</v>
      </c>
      <c r="C118" s="188"/>
      <c r="D118" s="188"/>
      <c r="E118" s="188"/>
      <c r="F118" s="188"/>
      <c r="G118" s="188"/>
      <c r="H118" s="188"/>
      <c r="I118" s="188"/>
      <c r="J118" s="188"/>
      <c r="AZ118" s="123" t="str">
        <f>B118</f>
        <v xml:space="preserve">        Preambule</v>
      </c>
    </row>
    <row r="120" spans="1:52" ht="51" x14ac:dyDescent="0.2">
      <c r="B120" s="188" t="s">
        <v>65</v>
      </c>
      <c r="C120" s="188"/>
      <c r="D120" s="188"/>
      <c r="E120" s="188"/>
      <c r="F120" s="188"/>
      <c r="G120" s="188"/>
      <c r="H120" s="188"/>
      <c r="I120" s="188"/>
      <c r="J120" s="188"/>
      <c r="AZ120" s="123" t="str">
        <f>B120</f>
        <v>Tento soupis stavebních prací, dodávek a služeb je sestaven jako podklad pro zpracování nabídek dodavatelů na veřejnou zakázku na stavební práce a obsahuje podmínky a požadavky zadavatele, za kterých má být zpracována nabídková cena dodavatelů. Účelem tohoto soupisu je zabezpečit obsahovou shodu všech nabídkových cen a usnadnit následné posouzení předložených cenových nabídek.</v>
      </c>
    </row>
    <row r="121" spans="1:52" ht="51" x14ac:dyDescent="0.2">
      <c r="B121" s="188" t="s">
        <v>66</v>
      </c>
      <c r="C121" s="188"/>
      <c r="D121" s="188"/>
      <c r="E121" s="188"/>
      <c r="F121" s="188"/>
      <c r="G121" s="188"/>
      <c r="H121" s="188"/>
      <c r="I121" s="188"/>
      <c r="J121" s="188"/>
      <c r="AZ121" s="123" t="str">
        <f>B121</f>
        <v>Předpokládá se, že dodavatel před zpracováním cenové nabídky pečlivě prostuduje všechny pokyny a podmínky pro zpracování nabídkové ceny obsažené v zadávacích podmínkách a bude se jimi při zpracování nabídkové ceny řídit. Soupis stavebních prací, dodávek a služeb je sestaven v souladu s podmínkami vyhlášky Ministerstva pro místní rozvoj č.169/2016 Sb.</v>
      </c>
    </row>
    <row r="123" spans="1:52" x14ac:dyDescent="0.2">
      <c r="B123" s="188" t="s">
        <v>67</v>
      </c>
      <c r="C123" s="188"/>
      <c r="D123" s="188"/>
      <c r="E123" s="188"/>
      <c r="F123" s="188"/>
      <c r="G123" s="188"/>
      <c r="H123" s="188"/>
      <c r="I123" s="188"/>
      <c r="J123" s="188"/>
      <c r="AZ123" s="123" t="str">
        <f>B123</f>
        <v xml:space="preserve">        Vymezení některých pojmů</v>
      </c>
    </row>
    <row r="126" spans="1:52" x14ac:dyDescent="0.2">
      <c r="B126" s="188" t="s">
        <v>68</v>
      </c>
      <c r="C126" s="188"/>
      <c r="D126" s="188"/>
      <c r="E126" s="188"/>
      <c r="F126" s="188"/>
      <c r="G126" s="188"/>
      <c r="H126" s="188"/>
      <c r="I126" s="188"/>
      <c r="J126" s="188"/>
      <c r="AZ126" s="123" t="str">
        <f t="shared" ref="AZ126:AZ131" si="2">B126</f>
        <v>Pro účely zpracování nabídkové ceny se jsou použity některé pojmy, pod kterými se rozumí:</v>
      </c>
    </row>
    <row r="127" spans="1:52" ht="38.25" x14ac:dyDescent="0.2">
      <c r="B127" s="188" t="s">
        <v>69</v>
      </c>
      <c r="C127" s="188"/>
      <c r="D127" s="188"/>
      <c r="E127" s="188"/>
      <c r="F127" s="188"/>
      <c r="G127" s="188"/>
      <c r="H127" s="188"/>
      <c r="I127" s="188"/>
      <c r="J127" s="188"/>
      <c r="AZ127" s="123" t="str">
        <f t="shared" si="2"/>
        <v xml:space="preserve">        Soupisem stavebních prací dodávek a služeb dokument, ve kterém jsou definovány zadavatelem požadované stavební práce, dodávky a služby v podrobnostech nezbytných pro zpracování cenové nabídky dodavatele. Soupis obsahuje i vymezení požadovaného množství stavebních prací, dodávek a služeb.</v>
      </c>
    </row>
    <row r="128" spans="1:52" ht="38.25" x14ac:dyDescent="0.2">
      <c r="B128" s="188" t="s">
        <v>70</v>
      </c>
      <c r="C128" s="188"/>
      <c r="D128" s="188"/>
      <c r="E128" s="188"/>
      <c r="F128" s="188"/>
      <c r="G128" s="188"/>
      <c r="H128" s="188"/>
      <c r="I128" s="188"/>
      <c r="J128" s="188"/>
      <c r="AZ128" s="123" t="str">
        <f t="shared" si="2"/>
        <v>Cenovou soustavou uspořádaný soubor informací o stavebních a montážních pracích, materiálech a výrobcích obsahující zatřídění položek, podrobný popis a měrnou jednotku, způsob měření a další technické a cenové podmínky pro možnost stanovení jednotkové ceny.</v>
      </c>
    </row>
    <row r="129" spans="2:52" ht="51" x14ac:dyDescent="0.2">
      <c r="B129" s="188" t="s">
        <v>71</v>
      </c>
      <c r="C129" s="188"/>
      <c r="D129" s="188"/>
      <c r="E129" s="188"/>
      <c r="F129" s="188"/>
      <c r="G129" s="188"/>
      <c r="H129" s="188"/>
      <c r="I129" s="188"/>
      <c r="J129" s="188"/>
      <c r="AZ129" s="123" t="str">
        <f t="shared" si="2"/>
        <v xml:space="preserve">        Ostatními náklady náklady dodavatele spojené se splněním povinností dodavatele vyplývajících z obchodních či jiných podmínek zadávací dokumentace. Patří do nich zejména náklady na vyhotovení dokumentace skutečného provedení stavby, náklady na geodetické zaměření dokončeného díla, náklady spojené s podmínkami pro publicitu projektu, náklady na dílenskou či výrobní dokumentaci apod.</v>
      </c>
    </row>
    <row r="130" spans="2:52" ht="76.5" x14ac:dyDescent="0.2">
      <c r="B130" s="188" t="s">
        <v>72</v>
      </c>
      <c r="C130" s="188"/>
      <c r="D130" s="188"/>
      <c r="E130" s="188"/>
      <c r="F130" s="188"/>
      <c r="G130" s="188"/>
      <c r="H130" s="188"/>
      <c r="I130" s="188"/>
      <c r="J130" s="188"/>
      <c r="AZ130" s="123" t="str">
        <f t="shared" si="2"/>
        <v xml:space="preserve">        Položkovým rozpočtem dokument odpovídající svým obsahem a strukturou soupisu stavebních prací, dodávek a služeb, předaného zadavatelem dodavateli ke zpracování nabídky, v němž dodavatel doplní k jednotlivým položkám stavebních prací, dodávek nebo služeb svoje nabídkové jednotkové ceny a stanoví i celkovou nabídkovou cenu příslušné položky a dále stanoví nabídkové ceny dle struktury soupisu až po celkovou nabídkovou cenu za veškeré stavební práce, dodávky nebo služby, které jsou obsahem soupisu stavebních prací, dodávek a služeb.</v>
      </c>
    </row>
    <row r="131" spans="2:52" ht="51" x14ac:dyDescent="0.2">
      <c r="B131" s="188" t="s">
        <v>73</v>
      </c>
      <c r="C131" s="188"/>
      <c r="D131" s="188"/>
      <c r="E131" s="188"/>
      <c r="F131" s="188"/>
      <c r="G131" s="188"/>
      <c r="H131" s="188"/>
      <c r="I131" s="188"/>
      <c r="J131" s="188"/>
      <c r="AZ131" s="123" t="str">
        <f t="shared" si="2"/>
        <v xml:space="preserve">        Vedlejšími náklady náklady na činností zhotovitele, které nejsou zahrnuty v položkách soupisu stavebních prací, dodávek nebo služeb, ale se zhotovením stav-by souvisí a jsou pro realizaci stavby nezbytné. Někdy se definují jako vedlejší rozpočtové náklady a zahrnují zejména náklady na vybudování, provoz a odstranění zařízení staveniště.</v>
      </c>
    </row>
    <row r="133" spans="2:52" x14ac:dyDescent="0.2">
      <c r="B133" s="188" t="s">
        <v>74</v>
      </c>
      <c r="C133" s="188"/>
      <c r="D133" s="188"/>
      <c r="E133" s="188"/>
      <c r="F133" s="188"/>
      <c r="G133" s="188"/>
      <c r="H133" s="188"/>
      <c r="I133" s="188"/>
      <c r="J133" s="188"/>
      <c r="AZ133" s="123" t="str">
        <f>B133</f>
        <v xml:space="preserve">        Cenová soustava</v>
      </c>
    </row>
    <row r="135" spans="2:52" x14ac:dyDescent="0.2">
      <c r="B135" s="188" t="s">
        <v>75</v>
      </c>
      <c r="C135" s="188"/>
      <c r="D135" s="188"/>
      <c r="E135" s="188"/>
      <c r="F135" s="188"/>
      <c r="G135" s="188"/>
      <c r="H135" s="188"/>
      <c r="I135" s="188"/>
      <c r="J135" s="188"/>
      <c r="AZ135" s="123" t="str">
        <f>B135</f>
        <v xml:space="preserve">        Použitá cenová soustava</v>
      </c>
    </row>
    <row r="136" spans="2:52" ht="38.25" x14ac:dyDescent="0.2">
      <c r="B136" s="188" t="s">
        <v>76</v>
      </c>
      <c r="C136" s="188"/>
      <c r="D136" s="188"/>
      <c r="E136" s="188"/>
      <c r="F136" s="188"/>
      <c r="G136" s="188"/>
      <c r="H136" s="188"/>
      <c r="I136" s="188"/>
      <c r="J136" s="188"/>
      <c r="AZ136" s="123" t="str">
        <f>B136</f>
        <v>Soupisy stavebních prací, dodávek a služeb jsou zpracovány s použitím cenové soustavy zpracované společností RTS, a.s.. Položky z cenové soustavy mají uveden odkaz na cenovou soustavu včetně označení příslušného ceníku.</v>
      </c>
    </row>
    <row r="138" spans="2:52" x14ac:dyDescent="0.2">
      <c r="B138" s="188" t="s">
        <v>77</v>
      </c>
      <c r="C138" s="188"/>
      <c r="D138" s="188"/>
      <c r="E138" s="188"/>
      <c r="F138" s="188"/>
      <c r="G138" s="188"/>
      <c r="H138" s="188"/>
      <c r="I138" s="188"/>
      <c r="J138" s="188"/>
      <c r="AZ138" s="123" t="str">
        <f>B138</f>
        <v xml:space="preserve">        Technické podmínky</v>
      </c>
    </row>
    <row r="139" spans="2:52" ht="38.25" x14ac:dyDescent="0.2">
      <c r="B139" s="188" t="s">
        <v>78</v>
      </c>
      <c r="C139" s="188"/>
      <c r="D139" s="188"/>
      <c r="E139" s="188"/>
      <c r="F139" s="188"/>
      <c r="G139" s="188"/>
      <c r="H139" s="188"/>
      <c r="I139" s="188"/>
      <c r="J139" s="188"/>
      <c r="AZ139" s="123" t="str">
        <f>B139</f>
        <v>Obsah jednotlivých položek, způsob měření a ostatní další podmínky definující obsah a použití jednotlivých položek jsou obsaženy v cenových a technických podmínkách příslušných ceníků (viz zařazení u položky), které jsou volně dostupné na elektronické adrese www.cenovasoustava.cz</v>
      </c>
    </row>
    <row r="141" spans="2:52" x14ac:dyDescent="0.2">
      <c r="B141" s="188" t="s">
        <v>79</v>
      </c>
      <c r="C141" s="188"/>
      <c r="D141" s="188"/>
      <c r="E141" s="188"/>
      <c r="F141" s="188"/>
      <c r="G141" s="188"/>
      <c r="H141" s="188"/>
      <c r="I141" s="188"/>
      <c r="J141" s="188"/>
      <c r="AZ141" s="123" t="str">
        <f>B141</f>
        <v>Individuální položky</v>
      </c>
    </row>
    <row r="142" spans="2:52" ht="38.25" x14ac:dyDescent="0.2">
      <c r="B142" s="188" t="s">
        <v>80</v>
      </c>
      <c r="C142" s="188"/>
      <c r="D142" s="188"/>
      <c r="E142" s="188"/>
      <c r="F142" s="188"/>
      <c r="G142" s="188"/>
      <c r="H142" s="188"/>
      <c r="I142" s="188"/>
      <c r="J142" s="188"/>
      <c r="AZ142" s="123" t="str">
        <f>B142</f>
        <v>Položky soupisu prací, které cenová soustava neobsahuje, jsou označeny popisem „vlastní“. Pro tyto položky jsou cenové a technické podmínky definovány jejich popisem, případně odkazem na konkrétní část příslušné dokumentace.</v>
      </c>
    </row>
    <row r="144" spans="2:52" x14ac:dyDescent="0.2">
      <c r="B144" s="188" t="s">
        <v>81</v>
      </c>
      <c r="C144" s="188"/>
      <c r="D144" s="188"/>
      <c r="E144" s="188"/>
      <c r="F144" s="188"/>
      <c r="G144" s="188"/>
      <c r="H144" s="188"/>
      <c r="I144" s="188"/>
      <c r="J144" s="188"/>
      <c r="AZ144" s="123" t="str">
        <f>B144</f>
        <v xml:space="preserve">        Závaznost a změna soupisu</v>
      </c>
    </row>
    <row r="146" spans="2:52" x14ac:dyDescent="0.2">
      <c r="B146" s="188" t="s">
        <v>82</v>
      </c>
      <c r="C146" s="188"/>
      <c r="D146" s="188"/>
      <c r="E146" s="188"/>
      <c r="F146" s="188"/>
      <c r="G146" s="188"/>
      <c r="H146" s="188"/>
      <c r="I146" s="188"/>
      <c r="J146" s="188"/>
      <c r="AZ146" s="123" t="str">
        <f>B146</f>
        <v xml:space="preserve">        Závaznost soupisu</v>
      </c>
    </row>
    <row r="147" spans="2:52" ht="38.25" x14ac:dyDescent="0.2">
      <c r="B147" s="188" t="s">
        <v>83</v>
      </c>
      <c r="C147" s="188"/>
      <c r="D147" s="188"/>
      <c r="E147" s="188"/>
      <c r="F147" s="188"/>
      <c r="G147" s="188"/>
      <c r="H147" s="188"/>
      <c r="I147" s="188"/>
      <c r="J147" s="188"/>
      <c r="AZ147" s="123" t="str">
        <f>B147</f>
        <v>Poskytnuté soupisy jsou pro zpracování nabídkové ceny závazné. Je vyloučeno jakékoliv vyřazení položek ze soupisu, doplnění položek do soupisu, slučování položek a jakýkoliv zásah do popisu položky, množství měrných jednotek nebo jakkoliv měnit či upravovat jakýkoliv jiný údaj v soupisu.</v>
      </c>
    </row>
    <row r="149" spans="2:52" x14ac:dyDescent="0.2">
      <c r="B149" s="188" t="s">
        <v>84</v>
      </c>
      <c r="C149" s="188"/>
      <c r="D149" s="188"/>
      <c r="E149" s="188"/>
      <c r="F149" s="188"/>
      <c r="G149" s="188"/>
      <c r="H149" s="188"/>
      <c r="I149" s="188"/>
      <c r="J149" s="188"/>
      <c r="AZ149" s="123" t="str">
        <f>B149</f>
        <v xml:space="preserve">        Zvláštní podmínky pro stanovení nabídkové ceny</v>
      </c>
    </row>
    <row r="151" spans="2:52" x14ac:dyDescent="0.2">
      <c r="B151" s="188" t="s">
        <v>85</v>
      </c>
      <c r="C151" s="188"/>
      <c r="D151" s="188"/>
      <c r="E151" s="188"/>
      <c r="F151" s="188"/>
      <c r="G151" s="188"/>
      <c r="H151" s="188"/>
      <c r="I151" s="188"/>
      <c r="J151" s="188"/>
      <c r="AZ151" s="123" t="str">
        <f>B151</f>
        <v xml:space="preserve">        Přeprava vybouraných hmot, suti a vytěžené zeminy</v>
      </c>
    </row>
    <row r="152" spans="2:52" ht="76.5" x14ac:dyDescent="0.2">
      <c r="B152" s="188" t="s">
        <v>86</v>
      </c>
      <c r="C152" s="188"/>
      <c r="D152" s="188"/>
      <c r="E152" s="188"/>
      <c r="F152" s="188"/>
      <c r="G152" s="188"/>
      <c r="H152" s="188"/>
      <c r="I152" s="188"/>
      <c r="J152" s="188"/>
      <c r="AZ152" s="123" t="str">
        <f>B152</f>
        <v>Pokud soupis obsahuje i některé technologické položky vztahující se k uložení vytěžené zeminy nebo vybouraných hmot, vodorovné přesuny zeminy nebo vybouraných hmot pak v takových případech zpracovatel soupisu předpokládá určitou přepravní vzdálenost. Pokud z technologického postupu dodavatele vyplývá jiná přepravní vzdálenost, je povinností dodavatele stanovit takovou jednotkovou cenu, aby celková cena položky odpovídala jeho konkrétním technologickým podmínkám a konkrétní přepravní vzdálenosti, při soupisem vymezeném množství měrných jednotek.</v>
      </c>
    </row>
    <row r="154" spans="2:52" x14ac:dyDescent="0.2">
      <c r="B154" s="188" t="s">
        <v>87</v>
      </c>
      <c r="C154" s="188"/>
      <c r="D154" s="188"/>
      <c r="E154" s="188"/>
      <c r="F154" s="188"/>
      <c r="G154" s="188"/>
      <c r="H154" s="188"/>
      <c r="I154" s="188"/>
      <c r="J154" s="188"/>
      <c r="AZ154" s="123" t="str">
        <f>B154</f>
        <v xml:space="preserve">        Vnitrostaveništní přesun stavebního materiálu</v>
      </c>
    </row>
    <row r="155" spans="2:52" ht="51" x14ac:dyDescent="0.2">
      <c r="B155" s="188" t="s">
        <v>88</v>
      </c>
      <c r="C155" s="188"/>
      <c r="D155" s="188"/>
      <c r="E155" s="188"/>
      <c r="F155" s="188"/>
      <c r="G155" s="188"/>
      <c r="H155" s="188"/>
      <c r="I155" s="188"/>
      <c r="J155" s="188"/>
      <c r="AZ155" s="123" t="str">
        <f>B155</f>
        <v>Pokud soupis obsahuje i položky vztahující se ke vnitrostaveništnímu přesunu materiálů (položky označené jako přesun hmot), pak v takových případech je povinností dodavatele stanovit takovou jednotkovou cenu, aby celková cena položky odpovídala jeho konkrétním technologickým podmínkám a konkrétní přepravní vzdálenosti, při soupisem vymezeném množství měrných jednotek.</v>
      </c>
    </row>
    <row r="156" spans="2:52" ht="51" x14ac:dyDescent="0.2">
      <c r="B156" s="188" t="s">
        <v>89</v>
      </c>
      <c r="C156" s="188"/>
      <c r="D156" s="188"/>
      <c r="E156" s="188"/>
      <c r="F156" s="188"/>
      <c r="G156" s="188"/>
      <c r="H156" s="188"/>
      <c r="I156" s="188"/>
      <c r="J156" s="188"/>
      <c r="AZ156" s="123" t="str">
        <f>B156</f>
        <v>Vnitrostaveništní přesun hmot prací PSV (pomocná stavební výroba) může být v soupisu stanoven procenticky z hodnoty ceny za provedení příslušných řemeslných prací, dodávek a služeb. V takovém případě není v soupisu uvedeno množství měrných jednotek. Dodavatel ocení celkovou cenu u takové položky přesunu hmot vždy konkrétní částkou v Kč, bez ohledu na to, jakým způsobem k jejímu výpočtu dospěl.</v>
      </c>
    </row>
    <row r="158" spans="2:52" x14ac:dyDescent="0.2">
      <c r="B158" s="188" t="s">
        <v>90</v>
      </c>
      <c r="C158" s="188"/>
      <c r="D158" s="188"/>
      <c r="E158" s="188"/>
      <c r="F158" s="188"/>
      <c r="G158" s="188"/>
      <c r="H158" s="188"/>
      <c r="I158" s="188"/>
      <c r="J158" s="188"/>
      <c r="AZ158" s="123" t="str">
        <f>B158</f>
        <v xml:space="preserve">        Příplatky za ztížené podmínky prací</v>
      </c>
    </row>
    <row r="159" spans="2:52" ht="25.5" x14ac:dyDescent="0.2">
      <c r="B159" s="188" t="s">
        <v>91</v>
      </c>
      <c r="C159" s="188"/>
      <c r="D159" s="188"/>
      <c r="E159" s="188"/>
      <c r="F159" s="188"/>
      <c r="G159" s="188"/>
      <c r="H159" s="188"/>
      <c r="I159" s="188"/>
      <c r="J159" s="188"/>
      <c r="AZ159" s="123" t="str">
        <f>B159</f>
        <v>Pokud soupis položku příplatku za ztížené podmínky obsahuje, je dodavatel povinen ji ocenit bez ohledu na to, že tento příplatek dodavatel standardně neuplatňuje.</v>
      </c>
    </row>
    <row r="161" spans="2:52" x14ac:dyDescent="0.2">
      <c r="B161" s="188" t="s">
        <v>92</v>
      </c>
      <c r="C161" s="188"/>
      <c r="D161" s="188"/>
      <c r="E161" s="188"/>
      <c r="F161" s="188"/>
      <c r="G161" s="188"/>
      <c r="H161" s="188"/>
      <c r="I161" s="188"/>
      <c r="J161" s="188"/>
      <c r="AZ161" s="123" t="str">
        <f>B161</f>
        <v xml:space="preserve">        Vedlejší a ostatní náklady</v>
      </c>
    </row>
    <row r="162" spans="2:52" ht="25.5" x14ac:dyDescent="0.2">
      <c r="B162" s="188" t="s">
        <v>93</v>
      </c>
      <c r="C162" s="188"/>
      <c r="D162" s="188"/>
      <c r="E162" s="188"/>
      <c r="F162" s="188"/>
      <c r="G162" s="188"/>
      <c r="H162" s="188"/>
      <c r="I162" s="188"/>
      <c r="J162" s="188"/>
      <c r="AZ162" s="123" t="str">
        <f>B162</f>
        <v>Tyto náklady jsou popsány v samostatném soupisu stavebních prací, dodávek a služeb s tím, že dodavatel je povinen v rámci těchto nákladů ocenit všechny definované náklady souhrnně pro celou stavbu.</v>
      </c>
    </row>
    <row r="166" spans="2:52" x14ac:dyDescent="0.2">
      <c r="B166" s="188" t="s">
        <v>94</v>
      </c>
      <c r="C166" s="188"/>
      <c r="D166" s="188"/>
      <c r="E166" s="188"/>
      <c r="F166" s="188"/>
      <c r="G166" s="188"/>
      <c r="H166" s="188"/>
      <c r="I166" s="188"/>
      <c r="J166" s="188"/>
      <c r="AZ166" s="123" t="str">
        <f>B166</f>
        <v>2. SPECIFICKÉ PODMÍNKY PRO ZPRACOVÁNÍ NABÍDKOVÉ CENY</v>
      </c>
    </row>
    <row r="168" spans="2:52" x14ac:dyDescent="0.2">
      <c r="B168" s="188" t="s">
        <v>95</v>
      </c>
      <c r="C168" s="188"/>
      <c r="D168" s="188"/>
      <c r="E168" s="188"/>
      <c r="F168" s="188"/>
      <c r="G168" s="188"/>
      <c r="H168" s="188"/>
      <c r="I168" s="188"/>
      <c r="J168" s="188"/>
      <c r="AZ168" s="123" t="str">
        <f>B168</f>
        <v>Zde doplní zpracovatel soupisu  případná specifika týkající se konkrétní zakázky.</v>
      </c>
    </row>
    <row r="171" spans="2:52" x14ac:dyDescent="0.2">
      <c r="B171" s="188" t="s">
        <v>96</v>
      </c>
      <c r="C171" s="188"/>
      <c r="D171" s="188"/>
      <c r="E171" s="188"/>
      <c r="F171" s="188"/>
      <c r="G171" s="188"/>
      <c r="H171" s="188"/>
      <c r="I171" s="188"/>
      <c r="J171" s="188"/>
      <c r="AZ171" s="123" t="str">
        <f>B171</f>
        <v>3. ELEKTRONICKÁ PODOBA SOUPISU</v>
      </c>
    </row>
    <row r="173" spans="2:52" x14ac:dyDescent="0.2">
      <c r="B173" s="188" t="s">
        <v>97</v>
      </c>
      <c r="C173" s="188"/>
      <c r="D173" s="188"/>
      <c r="E173" s="188"/>
      <c r="F173" s="188"/>
      <c r="G173" s="188"/>
      <c r="H173" s="188"/>
      <c r="I173" s="188"/>
      <c r="J173" s="188"/>
      <c r="AZ173" s="123" t="str">
        <f>B173</f>
        <v xml:space="preserve">        Elektronická podoba soupisu</v>
      </c>
    </row>
    <row r="174" spans="2:52" ht="25.5" x14ac:dyDescent="0.2">
      <c r="B174" s="188" t="s">
        <v>98</v>
      </c>
      <c r="C174" s="188"/>
      <c r="D174" s="188"/>
      <c r="E174" s="188"/>
      <c r="F174" s="188"/>
      <c r="G174" s="188"/>
      <c r="H174" s="188"/>
      <c r="I174" s="188"/>
      <c r="J174" s="188"/>
      <c r="AZ174" s="123" t="str">
        <f>B174</f>
        <v>V souladu se zákonem jsou předložené soupisy zpracovány i v elektronické podobě.  Elektronickou podobou soupisu stavebních prací, dodávek a služeb je formát MS EXCEL.</v>
      </c>
    </row>
    <row r="175" spans="2:52" x14ac:dyDescent="0.2">
      <c r="B175" s="188" t="s">
        <v>99</v>
      </c>
      <c r="C175" s="188"/>
      <c r="D175" s="188"/>
      <c r="E175" s="188"/>
      <c r="F175" s="188"/>
      <c r="G175" s="188"/>
      <c r="H175" s="188"/>
      <c r="I175" s="188"/>
      <c r="J175" s="188"/>
      <c r="AZ175" s="123" t="str">
        <f>B175</f>
        <v>Popis formátu soupisu odpovídá svou strukturou vzorovému soupisu volně dostupnému na internetové adrese:</v>
      </c>
    </row>
    <row r="177" spans="1:52" x14ac:dyDescent="0.2">
      <c r="B177" s="188" t="s">
        <v>100</v>
      </c>
      <c r="C177" s="188"/>
      <c r="D177" s="188"/>
      <c r="E177" s="188"/>
      <c r="F177" s="188"/>
      <c r="G177" s="188"/>
      <c r="H177" s="188"/>
      <c r="I177" s="188"/>
      <c r="J177" s="188"/>
      <c r="AZ177" s="123" t="str">
        <f>B177</f>
        <v>www.stavebnionline.cz/soupis</v>
      </c>
    </row>
    <row r="179" spans="1:52" x14ac:dyDescent="0.2">
      <c r="B179" s="188" t="s">
        <v>101</v>
      </c>
      <c r="C179" s="188"/>
      <c r="D179" s="188"/>
      <c r="E179" s="188"/>
      <c r="F179" s="188"/>
      <c r="G179" s="188"/>
      <c r="H179" s="188"/>
      <c r="I179" s="188"/>
      <c r="J179" s="188"/>
      <c r="AZ179" s="123" t="str">
        <f>B179</f>
        <v xml:space="preserve">        Zpracování elektronické podoby soupisu</v>
      </c>
    </row>
    <row r="180" spans="1:52" ht="51" x14ac:dyDescent="0.2">
      <c r="B180" s="188" t="s">
        <v>102</v>
      </c>
      <c r="C180" s="188"/>
      <c r="D180" s="188"/>
      <c r="E180" s="188"/>
      <c r="F180" s="188"/>
      <c r="G180" s="188"/>
      <c r="H180" s="188"/>
      <c r="I180" s="188"/>
      <c r="J180" s="188"/>
      <c r="AZ180" s="123" t="str">
        <f>B180</f>
        <v>Předaný formát MS EXCEL je nepřístupným (uzamčeným) souborem, do kterého dodavatel doplňuje pouze jednotkové ceny ke všem položkám. Ostatní cenové údaje, jako celková cena položky, mezisoučty za stavební či funkční díly nebo součty celkové ceny stavebního objektu, jakož i cena stavby jsou výsledkem vložených matematických vzorců v příslušných pozicích souboru.</v>
      </c>
    </row>
    <row r="182" spans="1:52" x14ac:dyDescent="0.2">
      <c r="B182" s="188" t="s">
        <v>103</v>
      </c>
      <c r="C182" s="188"/>
      <c r="D182" s="188"/>
      <c r="E182" s="188"/>
      <c r="F182" s="188"/>
      <c r="G182" s="188"/>
      <c r="H182" s="188"/>
      <c r="I182" s="188"/>
      <c r="J182" s="188"/>
      <c r="AZ182" s="123" t="str">
        <f>B182</f>
        <v xml:space="preserve">        Jiný formát soupisu</v>
      </c>
    </row>
    <row r="183" spans="1:52" ht="38.25" x14ac:dyDescent="0.2">
      <c r="B183" s="188" t="s">
        <v>104</v>
      </c>
      <c r="C183" s="188"/>
      <c r="D183" s="188"/>
      <c r="E183" s="188"/>
      <c r="F183" s="188"/>
      <c r="G183" s="188"/>
      <c r="H183" s="188"/>
      <c r="I183" s="188"/>
      <c r="J183" s="188"/>
      <c r="AZ183" s="123" t="str">
        <f>B183</f>
        <v>Pokud by kterýkoliv dodavatel měl problémy s předaným formátem, lze na požádání poskytnout soupis stavebních prací také ve formátu *.xml, což je standardní formát používaný pro přenosy dat. Dokumentace tohoto formátu je volně přístupná na webových stránkách MMR.</v>
      </c>
    </row>
    <row r="185" spans="1:52" x14ac:dyDescent="0.2">
      <c r="B185" s="188" t="s">
        <v>105</v>
      </c>
      <c r="C185" s="188"/>
      <c r="D185" s="188"/>
      <c r="E185" s="188"/>
      <c r="F185" s="188"/>
      <c r="G185" s="188"/>
      <c r="H185" s="188"/>
      <c r="I185" s="188"/>
      <c r="J185" s="188"/>
      <c r="AZ185" s="123" t="str">
        <f>B185</f>
        <v xml:space="preserve">        Závěrečné ustanovení</v>
      </c>
    </row>
    <row r="186" spans="1:52" x14ac:dyDescent="0.2">
      <c r="B186" s="188" t="s">
        <v>106</v>
      </c>
      <c r="C186" s="188"/>
      <c r="D186" s="188"/>
      <c r="E186" s="188"/>
      <c r="F186" s="188"/>
      <c r="G186" s="188"/>
      <c r="H186" s="188"/>
      <c r="I186" s="188"/>
      <c r="J186" s="188"/>
      <c r="AZ186" s="123" t="str">
        <f>B186</f>
        <v>Ostatní podmínky vztahující se ke zpracování nabídkové ceny jsou uvedeny v zadávací dokumentaci.</v>
      </c>
    </row>
    <row r="189" spans="1:52" ht="15.75" x14ac:dyDescent="0.25">
      <c r="B189" s="124" t="s">
        <v>107</v>
      </c>
    </row>
    <row r="191" spans="1:52" ht="25.5" customHeight="1" x14ac:dyDescent="0.2">
      <c r="A191" s="126"/>
      <c r="B191" s="129" t="s">
        <v>17</v>
      </c>
      <c r="C191" s="129" t="s">
        <v>5</v>
      </c>
      <c r="D191" s="130"/>
      <c r="E191" s="130"/>
      <c r="F191" s="131" t="s">
        <v>108</v>
      </c>
      <c r="G191" s="131"/>
      <c r="H191" s="131"/>
      <c r="I191" s="131" t="s">
        <v>29</v>
      </c>
      <c r="J191" s="131" t="s">
        <v>0</v>
      </c>
    </row>
    <row r="192" spans="1:52" ht="36.75" customHeight="1" x14ac:dyDescent="0.2">
      <c r="A192" s="127"/>
      <c r="B192" s="132" t="s">
        <v>109</v>
      </c>
      <c r="C192" s="186" t="s">
        <v>110</v>
      </c>
      <c r="D192" s="187"/>
      <c r="E192" s="187"/>
      <c r="F192" s="138" t="s">
        <v>24</v>
      </c>
      <c r="G192" s="139"/>
      <c r="H192" s="139"/>
      <c r="I192" s="139">
        <f>'SO 106 01 Pol'!G8</f>
        <v>0</v>
      </c>
      <c r="J192" s="136" t="str">
        <f>IF(I196=0,"",I192/I196*100)</f>
        <v/>
      </c>
    </row>
    <row r="193" spans="1:10" ht="36.75" customHeight="1" x14ac:dyDescent="0.2">
      <c r="A193" s="127"/>
      <c r="B193" s="132" t="s">
        <v>111</v>
      </c>
      <c r="C193" s="186" t="s">
        <v>112</v>
      </c>
      <c r="D193" s="187"/>
      <c r="E193" s="187"/>
      <c r="F193" s="138" t="s">
        <v>24</v>
      </c>
      <c r="G193" s="139"/>
      <c r="H193" s="139"/>
      <c r="I193" s="139">
        <f>'SO 106 01 Pol'!G20</f>
        <v>0</v>
      </c>
      <c r="J193" s="136" t="str">
        <f>IF(I196=0,"",I193/I196*100)</f>
        <v/>
      </c>
    </row>
    <row r="194" spans="1:10" ht="36.75" customHeight="1" x14ac:dyDescent="0.2">
      <c r="A194" s="127"/>
      <c r="B194" s="132" t="s">
        <v>113</v>
      </c>
      <c r="C194" s="186" t="s">
        <v>114</v>
      </c>
      <c r="D194" s="187"/>
      <c r="E194" s="187"/>
      <c r="F194" s="138" t="s">
        <v>24</v>
      </c>
      <c r="G194" s="139"/>
      <c r="H194" s="139"/>
      <c r="I194" s="139">
        <f>'SO 106 01 Pol'!G37</f>
        <v>0</v>
      </c>
      <c r="J194" s="136" t="str">
        <f>IF(I196=0,"",I194/I196*100)</f>
        <v/>
      </c>
    </row>
    <row r="195" spans="1:10" ht="36.75" customHeight="1" x14ac:dyDescent="0.2">
      <c r="A195" s="127"/>
      <c r="B195" s="132" t="s">
        <v>115</v>
      </c>
      <c r="C195" s="186" t="s">
        <v>116</v>
      </c>
      <c r="D195" s="187"/>
      <c r="E195" s="187"/>
      <c r="F195" s="138" t="s">
        <v>24</v>
      </c>
      <c r="G195" s="139"/>
      <c r="H195" s="139"/>
      <c r="I195" s="139">
        <f>'SO 106 01 Pol'!G48</f>
        <v>0</v>
      </c>
      <c r="J195" s="136" t="str">
        <f>IF(I196=0,"",I195/I196*100)</f>
        <v/>
      </c>
    </row>
    <row r="196" spans="1:10" ht="25.5" customHeight="1" x14ac:dyDescent="0.2">
      <c r="A196" s="128"/>
      <c r="B196" s="133" t="s">
        <v>1</v>
      </c>
      <c r="C196" s="134"/>
      <c r="D196" s="135"/>
      <c r="E196" s="135"/>
      <c r="F196" s="140"/>
      <c r="G196" s="141"/>
      <c r="H196" s="141"/>
      <c r="I196" s="141">
        <f>SUM(I192:I195)</f>
        <v>0</v>
      </c>
      <c r="J196" s="137">
        <f>SUM(J192:J195)</f>
        <v>0</v>
      </c>
    </row>
    <row r="197" spans="1:10" x14ac:dyDescent="0.2">
      <c r="F197" s="89"/>
      <c r="G197" s="89"/>
      <c r="H197" s="89"/>
      <c r="I197" s="89"/>
      <c r="J197" s="90"/>
    </row>
    <row r="198" spans="1:10" x14ac:dyDescent="0.2">
      <c r="F198" s="89"/>
      <c r="G198" s="89"/>
      <c r="H198" s="89"/>
      <c r="I198" s="89"/>
      <c r="J198" s="90"/>
    </row>
    <row r="199" spans="1:10" x14ac:dyDescent="0.2">
      <c r="F199" s="89"/>
      <c r="G199" s="89"/>
      <c r="H199" s="89"/>
      <c r="I199" s="89"/>
      <c r="J199" s="90"/>
    </row>
  </sheetData>
  <sheetProtection password="C71F"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138">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B55:J55"/>
    <mergeCell ref="B56:J56"/>
    <mergeCell ref="B57:J57"/>
    <mergeCell ref="B58:J58"/>
    <mergeCell ref="B59:J59"/>
    <mergeCell ref="B45:J45"/>
    <mergeCell ref="B47:J47"/>
    <mergeCell ref="B49:J49"/>
    <mergeCell ref="B50:J50"/>
    <mergeCell ref="B52:J52"/>
    <mergeCell ref="B68:J68"/>
    <mergeCell ref="B70:J70"/>
    <mergeCell ref="B71:J71"/>
    <mergeCell ref="B73:J73"/>
    <mergeCell ref="B75:J75"/>
    <mergeCell ref="B60:J60"/>
    <mergeCell ref="B62:J62"/>
    <mergeCell ref="B64:J64"/>
    <mergeCell ref="B65:J65"/>
    <mergeCell ref="B67:J67"/>
    <mergeCell ref="B84:J84"/>
    <mergeCell ref="B85:J85"/>
    <mergeCell ref="B87:J87"/>
    <mergeCell ref="B88:J88"/>
    <mergeCell ref="B90:J90"/>
    <mergeCell ref="B76:J76"/>
    <mergeCell ref="B78:J78"/>
    <mergeCell ref="B80:J80"/>
    <mergeCell ref="B81:J81"/>
    <mergeCell ref="B83:J83"/>
    <mergeCell ref="B103:J103"/>
    <mergeCell ref="B104:J104"/>
    <mergeCell ref="B106:J106"/>
    <mergeCell ref="B108:J108"/>
    <mergeCell ref="B109:J109"/>
    <mergeCell ref="B91:J91"/>
    <mergeCell ref="B95:J95"/>
    <mergeCell ref="B97:J97"/>
    <mergeCell ref="B100:J100"/>
    <mergeCell ref="B102:J102"/>
    <mergeCell ref="B118:J118"/>
    <mergeCell ref="B120:J120"/>
    <mergeCell ref="B121:J121"/>
    <mergeCell ref="B123:J123"/>
    <mergeCell ref="B126:J126"/>
    <mergeCell ref="B111:J111"/>
    <mergeCell ref="B112:J112"/>
    <mergeCell ref="B114:J114"/>
    <mergeCell ref="B115:J115"/>
    <mergeCell ref="B116:J116"/>
    <mergeCell ref="B133:J133"/>
    <mergeCell ref="B135:J135"/>
    <mergeCell ref="B136:J136"/>
    <mergeCell ref="B138:J138"/>
    <mergeCell ref="B139:J139"/>
    <mergeCell ref="B127:J127"/>
    <mergeCell ref="B128:J128"/>
    <mergeCell ref="B129:J129"/>
    <mergeCell ref="B130:J130"/>
    <mergeCell ref="B131:J131"/>
    <mergeCell ref="B149:J149"/>
    <mergeCell ref="B151:J151"/>
    <mergeCell ref="B152:J152"/>
    <mergeCell ref="B154:J154"/>
    <mergeCell ref="B155:J155"/>
    <mergeCell ref="B141:J141"/>
    <mergeCell ref="B142:J142"/>
    <mergeCell ref="B144:J144"/>
    <mergeCell ref="B146:J146"/>
    <mergeCell ref="B147:J147"/>
    <mergeCell ref="B166:J166"/>
    <mergeCell ref="B168:J168"/>
    <mergeCell ref="B171:J171"/>
    <mergeCell ref="B173:J173"/>
    <mergeCell ref="B174:J174"/>
    <mergeCell ref="B156:J156"/>
    <mergeCell ref="B158:J158"/>
    <mergeCell ref="B159:J159"/>
    <mergeCell ref="B161:J161"/>
    <mergeCell ref="B162:J162"/>
    <mergeCell ref="C194:E194"/>
    <mergeCell ref="C195:E195"/>
    <mergeCell ref="B183:J183"/>
    <mergeCell ref="B185:J185"/>
    <mergeCell ref="B186:J186"/>
    <mergeCell ref="C192:E192"/>
    <mergeCell ref="C193:E193"/>
    <mergeCell ref="B175:J175"/>
    <mergeCell ref="B177:J177"/>
    <mergeCell ref="B179:J179"/>
    <mergeCell ref="B180:J180"/>
    <mergeCell ref="B182:J182"/>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186"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40625"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239" t="s">
        <v>6</v>
      </c>
      <c r="B1" s="239"/>
      <c r="C1" s="240"/>
      <c r="D1" s="239"/>
      <c r="E1" s="239"/>
      <c r="F1" s="239"/>
      <c r="G1" s="239"/>
    </row>
    <row r="2" spans="1:7" ht="24.95" customHeight="1" x14ac:dyDescent="0.2">
      <c r="A2" s="50" t="s">
        <v>7</v>
      </c>
      <c r="B2" s="49"/>
      <c r="C2" s="241"/>
      <c r="D2" s="241"/>
      <c r="E2" s="241"/>
      <c r="F2" s="241"/>
      <c r="G2" s="242"/>
    </row>
    <row r="3" spans="1:7" ht="24.95" customHeight="1" x14ac:dyDescent="0.2">
      <c r="A3" s="50" t="s">
        <v>8</v>
      </c>
      <c r="B3" s="49"/>
      <c r="C3" s="241"/>
      <c r="D3" s="241"/>
      <c r="E3" s="241"/>
      <c r="F3" s="241"/>
      <c r="G3" s="242"/>
    </row>
    <row r="4" spans="1:7" ht="24.95" customHeight="1" x14ac:dyDescent="0.2">
      <c r="A4" s="50" t="s">
        <v>9</v>
      </c>
      <c r="B4" s="49"/>
      <c r="C4" s="241"/>
      <c r="D4" s="241"/>
      <c r="E4" s="241"/>
      <c r="F4" s="241"/>
      <c r="G4" s="242"/>
    </row>
    <row r="5" spans="1:7" x14ac:dyDescent="0.2">
      <c r="B5" s="4"/>
      <c r="C5" s="5"/>
      <c r="D5" s="6"/>
    </row>
  </sheetData>
  <sheetProtection password="C71F"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heetPr>
  <dimension ref="A1:BH5000"/>
  <sheetViews>
    <sheetView workbookViewId="0">
      <pane ySplit="7" topLeftCell="A8" activePane="bottomLeft" state="frozen"/>
      <selection pane="bottomLeft" activeCell="A8" sqref="A8"/>
    </sheetView>
  </sheetViews>
  <sheetFormatPr defaultRowHeight="12.75" outlineLevelRow="1" x14ac:dyDescent="0.2"/>
  <cols>
    <col min="1" max="1" width="3.42578125" customWidth="1"/>
    <col min="2" max="2" width="12.7109375" style="125" customWidth="1"/>
    <col min="3" max="3" width="63.28515625" style="125" customWidth="1"/>
    <col min="4" max="4" width="4.85546875" customWidth="1"/>
    <col min="5" max="5" width="10.7109375" customWidth="1"/>
    <col min="6" max="6" width="9.85546875" customWidth="1"/>
    <col min="7" max="7" width="12.7109375" customWidth="1"/>
    <col min="8" max="17" width="0" hidden="1" customWidth="1"/>
    <col min="18" max="18" width="6.85546875" customWidth="1"/>
    <col min="20" max="24" width="0" hidden="1" customWidth="1"/>
    <col min="29" max="29" width="0" hidden="1" customWidth="1"/>
    <col min="31" max="41" width="0" hidden="1" customWidth="1"/>
    <col min="53" max="53" width="98.7109375" customWidth="1"/>
  </cols>
  <sheetData>
    <row r="1" spans="1:60" ht="15.75" customHeight="1" x14ac:dyDescent="0.25">
      <c r="A1" s="245" t="s">
        <v>119</v>
      </c>
      <c r="B1" s="245"/>
      <c r="C1" s="245"/>
      <c r="D1" s="245"/>
      <c r="E1" s="245"/>
      <c r="F1" s="245"/>
      <c r="G1" s="245"/>
      <c r="AG1" t="s">
        <v>120</v>
      </c>
    </row>
    <row r="2" spans="1:60" ht="25.15" customHeight="1" x14ac:dyDescent="0.2">
      <c r="A2" s="143" t="s">
        <v>7</v>
      </c>
      <c r="B2" s="49" t="s">
        <v>50</v>
      </c>
      <c r="C2" s="246" t="s">
        <v>51</v>
      </c>
      <c r="D2" s="247"/>
      <c r="E2" s="247"/>
      <c r="F2" s="247"/>
      <c r="G2" s="248"/>
      <c r="AG2" t="s">
        <v>121</v>
      </c>
    </row>
    <row r="3" spans="1:60" ht="25.15" customHeight="1" x14ac:dyDescent="0.2">
      <c r="A3" s="143" t="s">
        <v>8</v>
      </c>
      <c r="B3" s="49" t="s">
        <v>45</v>
      </c>
      <c r="C3" s="246" t="s">
        <v>46</v>
      </c>
      <c r="D3" s="247"/>
      <c r="E3" s="247"/>
      <c r="F3" s="247"/>
      <c r="G3" s="248"/>
      <c r="AC3" s="125" t="s">
        <v>121</v>
      </c>
      <c r="AG3" t="s">
        <v>122</v>
      </c>
    </row>
    <row r="4" spans="1:60" ht="25.15" customHeight="1" x14ac:dyDescent="0.2">
      <c r="A4" s="144" t="s">
        <v>9</v>
      </c>
      <c r="B4" s="145" t="s">
        <v>43</v>
      </c>
      <c r="C4" s="249" t="s">
        <v>44</v>
      </c>
      <c r="D4" s="250"/>
      <c r="E4" s="250"/>
      <c r="F4" s="250"/>
      <c r="G4" s="251"/>
      <c r="AG4" t="s">
        <v>123</v>
      </c>
    </row>
    <row r="5" spans="1:60" x14ac:dyDescent="0.2">
      <c r="D5" s="10"/>
    </row>
    <row r="6" spans="1:60" ht="38.25" x14ac:dyDescent="0.2">
      <c r="A6" s="147" t="s">
        <v>124</v>
      </c>
      <c r="B6" s="149" t="s">
        <v>125</v>
      </c>
      <c r="C6" s="149" t="s">
        <v>126</v>
      </c>
      <c r="D6" s="148" t="s">
        <v>127</v>
      </c>
      <c r="E6" s="147" t="s">
        <v>128</v>
      </c>
      <c r="F6" s="146" t="s">
        <v>129</v>
      </c>
      <c r="G6" s="147" t="s">
        <v>29</v>
      </c>
      <c r="H6" s="150" t="s">
        <v>30</v>
      </c>
      <c r="I6" s="150" t="s">
        <v>130</v>
      </c>
      <c r="J6" s="150" t="s">
        <v>31</v>
      </c>
      <c r="K6" s="150" t="s">
        <v>131</v>
      </c>
      <c r="L6" s="150" t="s">
        <v>132</v>
      </c>
      <c r="M6" s="150" t="s">
        <v>133</v>
      </c>
      <c r="N6" s="150" t="s">
        <v>134</v>
      </c>
      <c r="O6" s="150" t="s">
        <v>135</v>
      </c>
      <c r="P6" s="150" t="s">
        <v>136</v>
      </c>
      <c r="Q6" s="150" t="s">
        <v>137</v>
      </c>
      <c r="R6" s="150" t="s">
        <v>138</v>
      </c>
      <c r="S6" s="150" t="s">
        <v>139</v>
      </c>
      <c r="T6" s="150" t="s">
        <v>140</v>
      </c>
      <c r="U6" s="150" t="s">
        <v>141</v>
      </c>
      <c r="V6" s="150" t="s">
        <v>142</v>
      </c>
      <c r="W6" s="150" t="s">
        <v>143</v>
      </c>
      <c r="X6" s="150" t="s">
        <v>144</v>
      </c>
    </row>
    <row r="7" spans="1:60" hidden="1" x14ac:dyDescent="0.2">
      <c r="A7" s="3"/>
      <c r="B7" s="4"/>
      <c r="C7" s="4"/>
      <c r="D7" s="6"/>
      <c r="E7" s="152"/>
      <c r="F7" s="153"/>
      <c r="G7" s="153"/>
      <c r="H7" s="153"/>
      <c r="I7" s="153"/>
      <c r="J7" s="153"/>
      <c r="K7" s="153"/>
      <c r="L7" s="153"/>
      <c r="M7" s="153"/>
      <c r="N7" s="153"/>
      <c r="O7" s="153"/>
      <c r="P7" s="153"/>
      <c r="Q7" s="153"/>
      <c r="R7" s="153"/>
      <c r="S7" s="153"/>
      <c r="T7" s="153"/>
      <c r="U7" s="153"/>
      <c r="V7" s="153"/>
      <c r="W7" s="153"/>
      <c r="X7" s="153"/>
    </row>
    <row r="8" spans="1:60" x14ac:dyDescent="0.2">
      <c r="A8" s="164" t="s">
        <v>145</v>
      </c>
      <c r="B8" s="165" t="s">
        <v>109</v>
      </c>
      <c r="C8" s="179" t="s">
        <v>110</v>
      </c>
      <c r="D8" s="166"/>
      <c r="E8" s="167"/>
      <c r="F8" s="168"/>
      <c r="G8" s="168">
        <f>SUMIF(AG9:AG19,"&lt;&gt;NOR",G9:G19)</f>
        <v>0</v>
      </c>
      <c r="H8" s="168"/>
      <c r="I8" s="168">
        <f>SUM(I9:I19)</f>
        <v>0</v>
      </c>
      <c r="J8" s="168"/>
      <c r="K8" s="168">
        <f>SUM(K9:K19)</f>
        <v>0</v>
      </c>
      <c r="L8" s="168"/>
      <c r="M8" s="168">
        <f>SUM(M9:M19)</f>
        <v>0</v>
      </c>
      <c r="N8" s="168"/>
      <c r="O8" s="168">
        <f>SUM(O9:O19)</f>
        <v>621.81999999999994</v>
      </c>
      <c r="P8" s="168"/>
      <c r="Q8" s="168">
        <f>SUM(Q9:Q19)</f>
        <v>0</v>
      </c>
      <c r="R8" s="168"/>
      <c r="S8" s="168"/>
      <c r="T8" s="169"/>
      <c r="U8" s="163"/>
      <c r="V8" s="163">
        <f>SUM(V9:V19)</f>
        <v>57.68</v>
      </c>
      <c r="W8" s="163"/>
      <c r="X8" s="163"/>
      <c r="AG8" t="s">
        <v>146</v>
      </c>
    </row>
    <row r="9" spans="1:60" ht="22.5" outlineLevel="1" x14ac:dyDescent="0.2">
      <c r="A9" s="170">
        <v>1</v>
      </c>
      <c r="B9" s="171" t="s">
        <v>147</v>
      </c>
      <c r="C9" s="180" t="s">
        <v>148</v>
      </c>
      <c r="D9" s="172" t="s">
        <v>149</v>
      </c>
      <c r="E9" s="173">
        <v>1156.05</v>
      </c>
      <c r="F9" s="174"/>
      <c r="G9" s="175">
        <f>ROUND(E9*F9,2)</f>
        <v>0</v>
      </c>
      <c r="H9" s="174"/>
      <c r="I9" s="175">
        <f>ROUND(E9*H9,2)</f>
        <v>0</v>
      </c>
      <c r="J9" s="174"/>
      <c r="K9" s="175">
        <f>ROUND(E9*J9,2)</f>
        <v>0</v>
      </c>
      <c r="L9" s="175">
        <v>21</v>
      </c>
      <c r="M9" s="175">
        <f>G9*(1+L9/100)</f>
        <v>0</v>
      </c>
      <c r="N9" s="175">
        <v>0.441</v>
      </c>
      <c r="O9" s="175">
        <f>ROUND(E9*N9,2)</f>
        <v>509.82</v>
      </c>
      <c r="P9" s="175">
        <v>0</v>
      </c>
      <c r="Q9" s="175">
        <f>ROUND(E9*P9,2)</f>
        <v>0</v>
      </c>
      <c r="R9" s="175" t="s">
        <v>150</v>
      </c>
      <c r="S9" s="175" t="s">
        <v>151</v>
      </c>
      <c r="T9" s="176" t="s">
        <v>151</v>
      </c>
      <c r="U9" s="160">
        <v>0.03</v>
      </c>
      <c r="V9" s="160">
        <f>ROUND(E9*U9,2)</f>
        <v>34.68</v>
      </c>
      <c r="W9" s="160"/>
      <c r="X9" s="160" t="s">
        <v>152</v>
      </c>
      <c r="Y9" s="151"/>
      <c r="Z9" s="151"/>
      <c r="AA9" s="151"/>
      <c r="AB9" s="151"/>
      <c r="AC9" s="151"/>
      <c r="AD9" s="151"/>
      <c r="AE9" s="151"/>
      <c r="AF9" s="151"/>
      <c r="AG9" s="151" t="s">
        <v>153</v>
      </c>
      <c r="AH9" s="151"/>
      <c r="AI9" s="151"/>
      <c r="AJ9" s="151"/>
      <c r="AK9" s="151"/>
      <c r="AL9" s="151"/>
      <c r="AM9" s="151"/>
      <c r="AN9" s="151"/>
      <c r="AO9" s="151"/>
      <c r="AP9" s="151"/>
      <c r="AQ9" s="151"/>
      <c r="AR9" s="151"/>
      <c r="AS9" s="151"/>
      <c r="AT9" s="151"/>
      <c r="AU9" s="151"/>
      <c r="AV9" s="151"/>
      <c r="AW9" s="151"/>
      <c r="AX9" s="151"/>
      <c r="AY9" s="151"/>
      <c r="AZ9" s="151"/>
      <c r="BA9" s="151"/>
      <c r="BB9" s="151"/>
      <c r="BC9" s="151"/>
      <c r="BD9" s="151"/>
      <c r="BE9" s="151"/>
      <c r="BF9" s="151"/>
      <c r="BG9" s="151"/>
      <c r="BH9" s="151"/>
    </row>
    <row r="10" spans="1:60" outlineLevel="1" x14ac:dyDescent="0.2">
      <c r="A10" s="158"/>
      <c r="B10" s="159"/>
      <c r="C10" s="181" t="s">
        <v>154</v>
      </c>
      <c r="D10" s="161"/>
      <c r="E10" s="162"/>
      <c r="F10" s="160"/>
      <c r="G10" s="160"/>
      <c r="H10" s="160"/>
      <c r="I10" s="160"/>
      <c r="J10" s="160"/>
      <c r="K10" s="160"/>
      <c r="L10" s="160"/>
      <c r="M10" s="160"/>
      <c r="N10" s="160"/>
      <c r="O10" s="160"/>
      <c r="P10" s="160"/>
      <c r="Q10" s="160"/>
      <c r="R10" s="160"/>
      <c r="S10" s="160"/>
      <c r="T10" s="160"/>
      <c r="U10" s="160"/>
      <c r="V10" s="160"/>
      <c r="W10" s="160"/>
      <c r="X10" s="160"/>
      <c r="Y10" s="151"/>
      <c r="Z10" s="151"/>
      <c r="AA10" s="151"/>
      <c r="AB10" s="151"/>
      <c r="AC10" s="151"/>
      <c r="AD10" s="151"/>
      <c r="AE10" s="151"/>
      <c r="AF10" s="151"/>
      <c r="AG10" s="151" t="s">
        <v>155</v>
      </c>
      <c r="AH10" s="151">
        <v>0</v>
      </c>
      <c r="AI10" s="151"/>
      <c r="AJ10" s="151"/>
      <c r="AK10" s="151"/>
      <c r="AL10" s="151"/>
      <c r="AM10" s="151"/>
      <c r="AN10" s="151"/>
      <c r="AO10" s="151"/>
      <c r="AP10" s="151"/>
      <c r="AQ10" s="151"/>
      <c r="AR10" s="151"/>
      <c r="AS10" s="151"/>
      <c r="AT10" s="151"/>
      <c r="AU10" s="151"/>
      <c r="AV10" s="151"/>
      <c r="AW10" s="151"/>
      <c r="AX10" s="151"/>
      <c r="AY10" s="151"/>
      <c r="AZ10" s="151"/>
      <c r="BA10" s="151"/>
      <c r="BB10" s="151"/>
      <c r="BC10" s="151"/>
      <c r="BD10" s="151"/>
      <c r="BE10" s="151"/>
      <c r="BF10" s="151"/>
      <c r="BG10" s="151"/>
      <c r="BH10" s="151"/>
    </row>
    <row r="11" spans="1:60" outlineLevel="1" x14ac:dyDescent="0.2">
      <c r="A11" s="158"/>
      <c r="B11" s="159"/>
      <c r="C11" s="181" t="s">
        <v>156</v>
      </c>
      <c r="D11" s="161"/>
      <c r="E11" s="162">
        <v>301.875</v>
      </c>
      <c r="F11" s="160"/>
      <c r="G11" s="160"/>
      <c r="H11" s="160"/>
      <c r="I11" s="160"/>
      <c r="J11" s="160"/>
      <c r="K11" s="160"/>
      <c r="L11" s="160"/>
      <c r="M11" s="160"/>
      <c r="N11" s="160"/>
      <c r="O11" s="160"/>
      <c r="P11" s="160"/>
      <c r="Q11" s="160"/>
      <c r="R11" s="160"/>
      <c r="S11" s="160"/>
      <c r="T11" s="160"/>
      <c r="U11" s="160"/>
      <c r="V11" s="160"/>
      <c r="W11" s="160"/>
      <c r="X11" s="160"/>
      <c r="Y11" s="151"/>
      <c r="Z11" s="151"/>
      <c r="AA11" s="151"/>
      <c r="AB11" s="151"/>
      <c r="AC11" s="151"/>
      <c r="AD11" s="151"/>
      <c r="AE11" s="151"/>
      <c r="AF11" s="151"/>
      <c r="AG11" s="151" t="s">
        <v>155</v>
      </c>
      <c r="AH11" s="151">
        <v>0</v>
      </c>
      <c r="AI11" s="151"/>
      <c r="AJ11" s="151"/>
      <c r="AK11" s="151"/>
      <c r="AL11" s="151"/>
      <c r="AM11" s="151"/>
      <c r="AN11" s="151"/>
      <c r="AO11" s="151"/>
      <c r="AP11" s="151"/>
      <c r="AQ11" s="151"/>
      <c r="AR11" s="151"/>
      <c r="AS11" s="151"/>
      <c r="AT11" s="151"/>
      <c r="AU11" s="151"/>
      <c r="AV11" s="151"/>
      <c r="AW11" s="151"/>
      <c r="AX11" s="151"/>
      <c r="AY11" s="151"/>
      <c r="AZ11" s="151"/>
      <c r="BA11" s="151"/>
      <c r="BB11" s="151"/>
      <c r="BC11" s="151"/>
      <c r="BD11" s="151"/>
      <c r="BE11" s="151"/>
      <c r="BF11" s="151"/>
      <c r="BG11" s="151"/>
      <c r="BH11" s="151"/>
    </row>
    <row r="12" spans="1:60" outlineLevel="1" x14ac:dyDescent="0.2">
      <c r="A12" s="158"/>
      <c r="B12" s="159"/>
      <c r="C12" s="181" t="s">
        <v>157</v>
      </c>
      <c r="D12" s="161"/>
      <c r="E12" s="162"/>
      <c r="F12" s="160"/>
      <c r="G12" s="160"/>
      <c r="H12" s="160"/>
      <c r="I12" s="160"/>
      <c r="J12" s="160"/>
      <c r="K12" s="160"/>
      <c r="L12" s="160"/>
      <c r="M12" s="160"/>
      <c r="N12" s="160"/>
      <c r="O12" s="160"/>
      <c r="P12" s="160"/>
      <c r="Q12" s="160"/>
      <c r="R12" s="160"/>
      <c r="S12" s="160"/>
      <c r="T12" s="160"/>
      <c r="U12" s="160"/>
      <c r="V12" s="160"/>
      <c r="W12" s="160"/>
      <c r="X12" s="160"/>
      <c r="Y12" s="151"/>
      <c r="Z12" s="151"/>
      <c r="AA12" s="151"/>
      <c r="AB12" s="151"/>
      <c r="AC12" s="151"/>
      <c r="AD12" s="151"/>
      <c r="AE12" s="151"/>
      <c r="AF12" s="151"/>
      <c r="AG12" s="151" t="s">
        <v>155</v>
      </c>
      <c r="AH12" s="151">
        <v>0</v>
      </c>
      <c r="AI12" s="151"/>
      <c r="AJ12" s="151"/>
      <c r="AK12" s="151"/>
      <c r="AL12" s="151"/>
      <c r="AM12" s="151"/>
      <c r="AN12" s="151"/>
      <c r="AO12" s="151"/>
      <c r="AP12" s="151"/>
      <c r="AQ12" s="151"/>
      <c r="AR12" s="151"/>
      <c r="AS12" s="151"/>
      <c r="AT12" s="151"/>
      <c r="AU12" s="151"/>
      <c r="AV12" s="151"/>
      <c r="AW12" s="151"/>
      <c r="AX12" s="151"/>
      <c r="AY12" s="151"/>
      <c r="AZ12" s="151"/>
      <c r="BA12" s="151"/>
      <c r="BB12" s="151"/>
      <c r="BC12" s="151"/>
      <c r="BD12" s="151"/>
      <c r="BE12" s="151"/>
      <c r="BF12" s="151"/>
      <c r="BG12" s="151"/>
      <c r="BH12" s="151"/>
    </row>
    <row r="13" spans="1:60" outlineLevel="1" x14ac:dyDescent="0.2">
      <c r="A13" s="158"/>
      <c r="B13" s="159"/>
      <c r="C13" s="181" t="s">
        <v>158</v>
      </c>
      <c r="D13" s="161"/>
      <c r="E13" s="162">
        <v>848.4</v>
      </c>
      <c r="F13" s="160"/>
      <c r="G13" s="160"/>
      <c r="H13" s="160"/>
      <c r="I13" s="160"/>
      <c r="J13" s="160"/>
      <c r="K13" s="160"/>
      <c r="L13" s="160"/>
      <c r="M13" s="160"/>
      <c r="N13" s="160"/>
      <c r="O13" s="160"/>
      <c r="P13" s="160"/>
      <c r="Q13" s="160"/>
      <c r="R13" s="160"/>
      <c r="S13" s="160"/>
      <c r="T13" s="160"/>
      <c r="U13" s="160"/>
      <c r="V13" s="160"/>
      <c r="W13" s="160"/>
      <c r="X13" s="160"/>
      <c r="Y13" s="151"/>
      <c r="Z13" s="151"/>
      <c r="AA13" s="151"/>
      <c r="AB13" s="151"/>
      <c r="AC13" s="151"/>
      <c r="AD13" s="151"/>
      <c r="AE13" s="151"/>
      <c r="AF13" s="151"/>
      <c r="AG13" s="151" t="s">
        <v>155</v>
      </c>
      <c r="AH13" s="151">
        <v>0</v>
      </c>
      <c r="AI13" s="151"/>
      <c r="AJ13" s="151"/>
      <c r="AK13" s="151"/>
      <c r="AL13" s="151"/>
      <c r="AM13" s="151"/>
      <c r="AN13" s="151"/>
      <c r="AO13" s="151"/>
      <c r="AP13" s="151"/>
      <c r="AQ13" s="151"/>
      <c r="AR13" s="151"/>
      <c r="AS13" s="151"/>
      <c r="AT13" s="151"/>
      <c r="AU13" s="151"/>
      <c r="AV13" s="151"/>
      <c r="AW13" s="151"/>
      <c r="AX13" s="151"/>
      <c r="AY13" s="151"/>
      <c r="AZ13" s="151"/>
      <c r="BA13" s="151"/>
      <c r="BB13" s="151"/>
      <c r="BC13" s="151"/>
      <c r="BD13" s="151"/>
      <c r="BE13" s="151"/>
      <c r="BF13" s="151"/>
      <c r="BG13" s="151"/>
      <c r="BH13" s="151"/>
    </row>
    <row r="14" spans="1:60" outlineLevel="1" x14ac:dyDescent="0.2">
      <c r="A14" s="158"/>
      <c r="B14" s="159"/>
      <c r="C14" s="181" t="s">
        <v>159</v>
      </c>
      <c r="D14" s="161"/>
      <c r="E14" s="162"/>
      <c r="F14" s="160"/>
      <c r="G14" s="160"/>
      <c r="H14" s="160"/>
      <c r="I14" s="160"/>
      <c r="J14" s="160"/>
      <c r="K14" s="160"/>
      <c r="L14" s="160"/>
      <c r="M14" s="160"/>
      <c r="N14" s="160"/>
      <c r="O14" s="160"/>
      <c r="P14" s="160"/>
      <c r="Q14" s="160"/>
      <c r="R14" s="160"/>
      <c r="S14" s="160"/>
      <c r="T14" s="160"/>
      <c r="U14" s="160"/>
      <c r="V14" s="160"/>
      <c r="W14" s="160"/>
      <c r="X14" s="160"/>
      <c r="Y14" s="151"/>
      <c r="Z14" s="151"/>
      <c r="AA14" s="151"/>
      <c r="AB14" s="151"/>
      <c r="AC14" s="151"/>
      <c r="AD14" s="151"/>
      <c r="AE14" s="151"/>
      <c r="AF14" s="151"/>
      <c r="AG14" s="151" t="s">
        <v>155</v>
      </c>
      <c r="AH14" s="151">
        <v>0</v>
      </c>
      <c r="AI14" s="151"/>
      <c r="AJ14" s="151"/>
      <c r="AK14" s="151"/>
      <c r="AL14" s="151"/>
      <c r="AM14" s="151"/>
      <c r="AN14" s="151"/>
      <c r="AO14" s="151"/>
      <c r="AP14" s="151"/>
      <c r="AQ14" s="151"/>
      <c r="AR14" s="151"/>
      <c r="AS14" s="151"/>
      <c r="AT14" s="151"/>
      <c r="AU14" s="151"/>
      <c r="AV14" s="151"/>
      <c r="AW14" s="151"/>
      <c r="AX14" s="151"/>
      <c r="AY14" s="151"/>
      <c r="AZ14" s="151"/>
      <c r="BA14" s="151"/>
      <c r="BB14" s="151"/>
      <c r="BC14" s="151"/>
      <c r="BD14" s="151"/>
      <c r="BE14" s="151"/>
      <c r="BF14" s="151"/>
      <c r="BG14" s="151"/>
      <c r="BH14" s="151"/>
    </row>
    <row r="15" spans="1:60" outlineLevel="1" x14ac:dyDescent="0.2">
      <c r="A15" s="158"/>
      <c r="B15" s="159"/>
      <c r="C15" s="181" t="s">
        <v>160</v>
      </c>
      <c r="D15" s="161"/>
      <c r="E15" s="162">
        <v>5.7750000000000004</v>
      </c>
      <c r="F15" s="160"/>
      <c r="G15" s="160"/>
      <c r="H15" s="160"/>
      <c r="I15" s="160"/>
      <c r="J15" s="160"/>
      <c r="K15" s="160"/>
      <c r="L15" s="160"/>
      <c r="M15" s="160"/>
      <c r="N15" s="160"/>
      <c r="O15" s="160"/>
      <c r="P15" s="160"/>
      <c r="Q15" s="160"/>
      <c r="R15" s="160"/>
      <c r="S15" s="160"/>
      <c r="T15" s="160"/>
      <c r="U15" s="160"/>
      <c r="V15" s="160"/>
      <c r="W15" s="160"/>
      <c r="X15" s="160"/>
      <c r="Y15" s="151"/>
      <c r="Z15" s="151"/>
      <c r="AA15" s="151"/>
      <c r="AB15" s="151"/>
      <c r="AC15" s="151"/>
      <c r="AD15" s="151"/>
      <c r="AE15" s="151"/>
      <c r="AF15" s="151"/>
      <c r="AG15" s="151" t="s">
        <v>155</v>
      </c>
      <c r="AH15" s="151">
        <v>0</v>
      </c>
      <c r="AI15" s="151"/>
      <c r="AJ15" s="151"/>
      <c r="AK15" s="151"/>
      <c r="AL15" s="151"/>
      <c r="AM15" s="151"/>
      <c r="AN15" s="151"/>
      <c r="AO15" s="151"/>
      <c r="AP15" s="151"/>
      <c r="AQ15" s="151"/>
      <c r="AR15" s="151"/>
      <c r="AS15" s="151"/>
      <c r="AT15" s="151"/>
      <c r="AU15" s="151"/>
      <c r="AV15" s="151"/>
      <c r="AW15" s="151"/>
      <c r="AX15" s="151"/>
      <c r="AY15" s="151"/>
      <c r="AZ15" s="151"/>
      <c r="BA15" s="151"/>
      <c r="BB15" s="151"/>
      <c r="BC15" s="151"/>
      <c r="BD15" s="151"/>
      <c r="BE15" s="151"/>
      <c r="BF15" s="151"/>
      <c r="BG15" s="151"/>
      <c r="BH15" s="151"/>
    </row>
    <row r="16" spans="1:60" outlineLevel="1" x14ac:dyDescent="0.2">
      <c r="A16" s="170">
        <v>2</v>
      </c>
      <c r="B16" s="171" t="s">
        <v>161</v>
      </c>
      <c r="C16" s="180" t="s">
        <v>162</v>
      </c>
      <c r="D16" s="172" t="s">
        <v>149</v>
      </c>
      <c r="E16" s="173">
        <v>287.5</v>
      </c>
      <c r="F16" s="174"/>
      <c r="G16" s="175">
        <f>ROUND(E16*F16,2)</f>
        <v>0</v>
      </c>
      <c r="H16" s="174"/>
      <c r="I16" s="175">
        <f>ROUND(E16*H16,2)</f>
        <v>0</v>
      </c>
      <c r="J16" s="174"/>
      <c r="K16" s="175">
        <f>ROUND(E16*J16,2)</f>
        <v>0</v>
      </c>
      <c r="L16" s="175">
        <v>21</v>
      </c>
      <c r="M16" s="175">
        <f>G16*(1+L16/100)</f>
        <v>0</v>
      </c>
      <c r="N16" s="175">
        <v>0.38956000000000002</v>
      </c>
      <c r="O16" s="175">
        <f>ROUND(E16*N16,2)</f>
        <v>112</v>
      </c>
      <c r="P16" s="175">
        <v>0</v>
      </c>
      <c r="Q16" s="175">
        <f>ROUND(E16*P16,2)</f>
        <v>0</v>
      </c>
      <c r="R16" s="175" t="s">
        <v>150</v>
      </c>
      <c r="S16" s="175" t="s">
        <v>151</v>
      </c>
      <c r="T16" s="176" t="s">
        <v>151</v>
      </c>
      <c r="U16" s="160">
        <v>0.08</v>
      </c>
      <c r="V16" s="160">
        <f>ROUND(E16*U16,2)</f>
        <v>23</v>
      </c>
      <c r="W16" s="160"/>
      <c r="X16" s="160" t="s">
        <v>152</v>
      </c>
      <c r="Y16" s="151"/>
      <c r="Z16" s="151"/>
      <c r="AA16" s="151"/>
      <c r="AB16" s="151"/>
      <c r="AC16" s="151"/>
      <c r="AD16" s="151"/>
      <c r="AE16" s="151"/>
      <c r="AF16" s="151"/>
      <c r="AG16" s="151" t="s">
        <v>153</v>
      </c>
      <c r="AH16" s="151"/>
      <c r="AI16" s="151"/>
      <c r="AJ16" s="151"/>
      <c r="AK16" s="151"/>
      <c r="AL16" s="151"/>
      <c r="AM16" s="151"/>
      <c r="AN16" s="151"/>
      <c r="AO16" s="151"/>
      <c r="AP16" s="151"/>
      <c r="AQ16" s="151"/>
      <c r="AR16" s="151"/>
      <c r="AS16" s="151"/>
      <c r="AT16" s="151"/>
      <c r="AU16" s="151"/>
      <c r="AV16" s="151"/>
      <c r="AW16" s="151"/>
      <c r="AX16" s="151"/>
      <c r="AY16" s="151"/>
      <c r="AZ16" s="151"/>
      <c r="BA16" s="151"/>
      <c r="BB16" s="151"/>
      <c r="BC16" s="151"/>
      <c r="BD16" s="151"/>
      <c r="BE16" s="151"/>
      <c r="BF16" s="151"/>
      <c r="BG16" s="151"/>
      <c r="BH16" s="151"/>
    </row>
    <row r="17" spans="1:60" outlineLevel="1" x14ac:dyDescent="0.2">
      <c r="A17" s="158"/>
      <c r="B17" s="159"/>
      <c r="C17" s="243" t="s">
        <v>163</v>
      </c>
      <c r="D17" s="244"/>
      <c r="E17" s="244"/>
      <c r="F17" s="244"/>
      <c r="G17" s="244"/>
      <c r="H17" s="160"/>
      <c r="I17" s="160"/>
      <c r="J17" s="160"/>
      <c r="K17" s="160"/>
      <c r="L17" s="160"/>
      <c r="M17" s="160"/>
      <c r="N17" s="160"/>
      <c r="O17" s="160"/>
      <c r="P17" s="160"/>
      <c r="Q17" s="160"/>
      <c r="R17" s="160"/>
      <c r="S17" s="160"/>
      <c r="T17" s="160"/>
      <c r="U17" s="160"/>
      <c r="V17" s="160"/>
      <c r="W17" s="160"/>
      <c r="X17" s="160"/>
      <c r="Y17" s="151"/>
      <c r="Z17" s="151"/>
      <c r="AA17" s="151"/>
      <c r="AB17" s="151"/>
      <c r="AC17" s="151"/>
      <c r="AD17" s="151"/>
      <c r="AE17" s="151"/>
      <c r="AF17" s="151"/>
      <c r="AG17" s="151" t="s">
        <v>164</v>
      </c>
      <c r="AH17" s="151"/>
      <c r="AI17" s="151"/>
      <c r="AJ17" s="151"/>
      <c r="AK17" s="151"/>
      <c r="AL17" s="151"/>
      <c r="AM17" s="151"/>
      <c r="AN17" s="151"/>
      <c r="AO17" s="151"/>
      <c r="AP17" s="151"/>
      <c r="AQ17" s="151"/>
      <c r="AR17" s="151"/>
      <c r="AS17" s="151"/>
      <c r="AT17" s="151"/>
      <c r="AU17" s="151"/>
      <c r="AV17" s="151"/>
      <c r="AW17" s="151"/>
      <c r="AX17" s="151"/>
      <c r="AY17" s="151"/>
      <c r="AZ17" s="151"/>
      <c r="BA17" s="151"/>
      <c r="BB17" s="151"/>
      <c r="BC17" s="151"/>
      <c r="BD17" s="151"/>
      <c r="BE17" s="151"/>
      <c r="BF17" s="151"/>
      <c r="BG17" s="151"/>
      <c r="BH17" s="151"/>
    </row>
    <row r="18" spans="1:60" outlineLevel="1" x14ac:dyDescent="0.2">
      <c r="A18" s="158"/>
      <c r="B18" s="159"/>
      <c r="C18" s="181" t="s">
        <v>154</v>
      </c>
      <c r="D18" s="161"/>
      <c r="E18" s="162"/>
      <c r="F18" s="160"/>
      <c r="G18" s="160"/>
      <c r="H18" s="160"/>
      <c r="I18" s="160"/>
      <c r="J18" s="160"/>
      <c r="K18" s="160"/>
      <c r="L18" s="160"/>
      <c r="M18" s="160"/>
      <c r="N18" s="160"/>
      <c r="O18" s="160"/>
      <c r="P18" s="160"/>
      <c r="Q18" s="160"/>
      <c r="R18" s="160"/>
      <c r="S18" s="160"/>
      <c r="T18" s="160"/>
      <c r="U18" s="160"/>
      <c r="V18" s="160"/>
      <c r="W18" s="160"/>
      <c r="X18" s="160"/>
      <c r="Y18" s="151"/>
      <c r="Z18" s="151"/>
      <c r="AA18" s="151"/>
      <c r="AB18" s="151"/>
      <c r="AC18" s="151"/>
      <c r="AD18" s="151"/>
      <c r="AE18" s="151"/>
      <c r="AF18" s="151"/>
      <c r="AG18" s="151" t="s">
        <v>155</v>
      </c>
      <c r="AH18" s="151">
        <v>0</v>
      </c>
      <c r="AI18" s="151"/>
      <c r="AJ18" s="151"/>
      <c r="AK18" s="151"/>
      <c r="AL18" s="151"/>
      <c r="AM18" s="151"/>
      <c r="AN18" s="151"/>
      <c r="AO18" s="151"/>
      <c r="AP18" s="151"/>
      <c r="AQ18" s="151"/>
      <c r="AR18" s="151"/>
      <c r="AS18" s="151"/>
      <c r="AT18" s="151"/>
      <c r="AU18" s="151"/>
      <c r="AV18" s="151"/>
      <c r="AW18" s="151"/>
      <c r="AX18" s="151"/>
      <c r="AY18" s="151"/>
      <c r="AZ18" s="151"/>
      <c r="BA18" s="151"/>
      <c r="BB18" s="151"/>
      <c r="BC18" s="151"/>
      <c r="BD18" s="151"/>
      <c r="BE18" s="151"/>
      <c r="BF18" s="151"/>
      <c r="BG18" s="151"/>
      <c r="BH18" s="151"/>
    </row>
    <row r="19" spans="1:60" outlineLevel="1" x14ac:dyDescent="0.2">
      <c r="A19" s="158"/>
      <c r="B19" s="159"/>
      <c r="C19" s="181" t="s">
        <v>165</v>
      </c>
      <c r="D19" s="161"/>
      <c r="E19" s="162">
        <v>287.5</v>
      </c>
      <c r="F19" s="160"/>
      <c r="G19" s="160"/>
      <c r="H19" s="160"/>
      <c r="I19" s="160"/>
      <c r="J19" s="160"/>
      <c r="K19" s="160"/>
      <c r="L19" s="160"/>
      <c r="M19" s="160"/>
      <c r="N19" s="160"/>
      <c r="O19" s="160"/>
      <c r="P19" s="160"/>
      <c r="Q19" s="160"/>
      <c r="R19" s="160"/>
      <c r="S19" s="160"/>
      <c r="T19" s="160"/>
      <c r="U19" s="160"/>
      <c r="V19" s="160"/>
      <c r="W19" s="160"/>
      <c r="X19" s="160"/>
      <c r="Y19" s="151"/>
      <c r="Z19" s="151"/>
      <c r="AA19" s="151"/>
      <c r="AB19" s="151"/>
      <c r="AC19" s="151"/>
      <c r="AD19" s="151"/>
      <c r="AE19" s="151"/>
      <c r="AF19" s="151"/>
      <c r="AG19" s="151" t="s">
        <v>155</v>
      </c>
      <c r="AH19" s="151">
        <v>0</v>
      </c>
      <c r="AI19" s="151"/>
      <c r="AJ19" s="151"/>
      <c r="AK19" s="151"/>
      <c r="AL19" s="151"/>
      <c r="AM19" s="151"/>
      <c r="AN19" s="151"/>
      <c r="AO19" s="151"/>
      <c r="AP19" s="151"/>
      <c r="AQ19" s="151"/>
      <c r="AR19" s="151"/>
      <c r="AS19" s="151"/>
      <c r="AT19" s="151"/>
      <c r="AU19" s="151"/>
      <c r="AV19" s="151"/>
      <c r="AW19" s="151"/>
      <c r="AX19" s="151"/>
      <c r="AY19" s="151"/>
      <c r="AZ19" s="151"/>
      <c r="BA19" s="151"/>
      <c r="BB19" s="151"/>
      <c r="BC19" s="151"/>
      <c r="BD19" s="151"/>
      <c r="BE19" s="151"/>
      <c r="BF19" s="151"/>
      <c r="BG19" s="151"/>
      <c r="BH19" s="151"/>
    </row>
    <row r="20" spans="1:60" x14ac:dyDescent="0.2">
      <c r="A20" s="164" t="s">
        <v>145</v>
      </c>
      <c r="B20" s="165" t="s">
        <v>111</v>
      </c>
      <c r="C20" s="179" t="s">
        <v>112</v>
      </c>
      <c r="D20" s="166"/>
      <c r="E20" s="167"/>
      <c r="F20" s="168"/>
      <c r="G20" s="168">
        <f>SUMIF(AG21:AG36,"&lt;&gt;NOR",G21:G36)</f>
        <v>0</v>
      </c>
      <c r="H20" s="168"/>
      <c r="I20" s="168">
        <f>SUM(I21:I36)</f>
        <v>0</v>
      </c>
      <c r="J20" s="168"/>
      <c r="K20" s="168">
        <f>SUM(K21:K36)</f>
        <v>0</v>
      </c>
      <c r="L20" s="168"/>
      <c r="M20" s="168">
        <f>SUM(M21:M36)</f>
        <v>0</v>
      </c>
      <c r="N20" s="168"/>
      <c r="O20" s="168">
        <f>SUM(O21:O36)</f>
        <v>328.83000000000004</v>
      </c>
      <c r="P20" s="168"/>
      <c r="Q20" s="168">
        <f>SUM(Q21:Q36)</f>
        <v>0</v>
      </c>
      <c r="R20" s="168"/>
      <c r="S20" s="168"/>
      <c r="T20" s="169"/>
      <c r="U20" s="163"/>
      <c r="V20" s="163">
        <f>SUM(V21:V36)</f>
        <v>651.80999999999995</v>
      </c>
      <c r="W20" s="163"/>
      <c r="X20" s="163"/>
      <c r="AG20" t="s">
        <v>146</v>
      </c>
    </row>
    <row r="21" spans="1:60" ht="22.5" outlineLevel="1" x14ac:dyDescent="0.2">
      <c r="A21" s="170">
        <v>3</v>
      </c>
      <c r="B21" s="171" t="s">
        <v>166</v>
      </c>
      <c r="C21" s="180" t="s">
        <v>167</v>
      </c>
      <c r="D21" s="172" t="s">
        <v>149</v>
      </c>
      <c r="E21" s="173">
        <v>287.5</v>
      </c>
      <c r="F21" s="174"/>
      <c r="G21" s="175">
        <f>ROUND(E21*F21,2)</f>
        <v>0</v>
      </c>
      <c r="H21" s="174"/>
      <c r="I21" s="175">
        <f>ROUND(E21*H21,2)</f>
        <v>0</v>
      </c>
      <c r="J21" s="174"/>
      <c r="K21" s="175">
        <f>ROUND(E21*J21,2)</f>
        <v>0</v>
      </c>
      <c r="L21" s="175">
        <v>21</v>
      </c>
      <c r="M21" s="175">
        <f>G21*(1+L21/100)</f>
        <v>0</v>
      </c>
      <c r="N21" s="175">
        <v>0.11</v>
      </c>
      <c r="O21" s="175">
        <f>ROUND(E21*N21,2)</f>
        <v>31.63</v>
      </c>
      <c r="P21" s="175">
        <v>0</v>
      </c>
      <c r="Q21" s="175">
        <f>ROUND(E21*P21,2)</f>
        <v>0</v>
      </c>
      <c r="R21" s="175" t="s">
        <v>150</v>
      </c>
      <c r="S21" s="175" t="s">
        <v>151</v>
      </c>
      <c r="T21" s="176" t="s">
        <v>151</v>
      </c>
      <c r="U21" s="160">
        <v>1.19</v>
      </c>
      <c r="V21" s="160">
        <f>ROUND(E21*U21,2)</f>
        <v>342.13</v>
      </c>
      <c r="W21" s="160"/>
      <c r="X21" s="160" t="s">
        <v>152</v>
      </c>
      <c r="Y21" s="151"/>
      <c r="Z21" s="151"/>
      <c r="AA21" s="151"/>
      <c r="AB21" s="151"/>
      <c r="AC21" s="151"/>
      <c r="AD21" s="151"/>
      <c r="AE21" s="151"/>
      <c r="AF21" s="151"/>
      <c r="AG21" s="151" t="s">
        <v>153</v>
      </c>
      <c r="AH21" s="151"/>
      <c r="AI21" s="151"/>
      <c r="AJ21" s="151"/>
      <c r="AK21" s="151"/>
      <c r="AL21" s="151"/>
      <c r="AM21" s="151"/>
      <c r="AN21" s="151"/>
      <c r="AO21" s="151"/>
      <c r="AP21" s="151"/>
      <c r="AQ21" s="151"/>
      <c r="AR21" s="151"/>
      <c r="AS21" s="151"/>
      <c r="AT21" s="151"/>
      <c r="AU21" s="151"/>
      <c r="AV21" s="151"/>
      <c r="AW21" s="151"/>
      <c r="AX21" s="151"/>
      <c r="AY21" s="151"/>
      <c r="AZ21" s="151"/>
      <c r="BA21" s="151"/>
      <c r="BB21" s="151"/>
      <c r="BC21" s="151"/>
      <c r="BD21" s="151"/>
      <c r="BE21" s="151"/>
      <c r="BF21" s="151"/>
      <c r="BG21" s="151"/>
      <c r="BH21" s="151"/>
    </row>
    <row r="22" spans="1:60" outlineLevel="1" x14ac:dyDescent="0.2">
      <c r="A22" s="158"/>
      <c r="B22" s="159"/>
      <c r="C22" s="243" t="s">
        <v>168</v>
      </c>
      <c r="D22" s="244"/>
      <c r="E22" s="244"/>
      <c r="F22" s="244"/>
      <c r="G22" s="244"/>
      <c r="H22" s="160"/>
      <c r="I22" s="160"/>
      <c r="J22" s="160"/>
      <c r="K22" s="160"/>
      <c r="L22" s="160"/>
      <c r="M22" s="160"/>
      <c r="N22" s="160"/>
      <c r="O22" s="160"/>
      <c r="P22" s="160"/>
      <c r="Q22" s="160"/>
      <c r="R22" s="160"/>
      <c r="S22" s="160"/>
      <c r="T22" s="160"/>
      <c r="U22" s="160"/>
      <c r="V22" s="160"/>
      <c r="W22" s="160"/>
      <c r="X22" s="160"/>
      <c r="Y22" s="151"/>
      <c r="Z22" s="151"/>
      <c r="AA22" s="151"/>
      <c r="AB22" s="151"/>
      <c r="AC22" s="151"/>
      <c r="AD22" s="151"/>
      <c r="AE22" s="151"/>
      <c r="AF22" s="151"/>
      <c r="AG22" s="151" t="s">
        <v>164</v>
      </c>
      <c r="AH22" s="151"/>
      <c r="AI22" s="151"/>
      <c r="AJ22" s="151"/>
      <c r="AK22" s="151"/>
      <c r="AL22" s="151"/>
      <c r="AM22" s="151"/>
      <c r="AN22" s="151"/>
      <c r="AO22" s="151"/>
      <c r="AP22" s="151"/>
      <c r="AQ22" s="151"/>
      <c r="AR22" s="151"/>
      <c r="AS22" s="151"/>
      <c r="AT22" s="151"/>
      <c r="AU22" s="151"/>
      <c r="AV22" s="151"/>
      <c r="AW22" s="151"/>
      <c r="AX22" s="151"/>
      <c r="AY22" s="151"/>
      <c r="AZ22" s="151"/>
      <c r="BA22" s="177" t="str">
        <f>C22</f>
        <v>s provedením lože do 50 mm, s vyplněním spár, s dvojím beraněním a se smetením přebytečného materiálu na krajnici</v>
      </c>
      <c r="BB22" s="151"/>
      <c r="BC22" s="151"/>
      <c r="BD22" s="151"/>
      <c r="BE22" s="151"/>
      <c r="BF22" s="151"/>
      <c r="BG22" s="151"/>
      <c r="BH22" s="151"/>
    </row>
    <row r="23" spans="1:60" outlineLevel="1" x14ac:dyDescent="0.2">
      <c r="A23" s="170">
        <v>4</v>
      </c>
      <c r="B23" s="171" t="s">
        <v>169</v>
      </c>
      <c r="C23" s="180" t="s">
        <v>170</v>
      </c>
      <c r="D23" s="172" t="s">
        <v>149</v>
      </c>
      <c r="E23" s="173">
        <v>5.5</v>
      </c>
      <c r="F23" s="174"/>
      <c r="G23" s="175">
        <f>ROUND(E23*F23,2)</f>
        <v>0</v>
      </c>
      <c r="H23" s="174"/>
      <c r="I23" s="175">
        <f>ROUND(E23*H23,2)</f>
        <v>0</v>
      </c>
      <c r="J23" s="174"/>
      <c r="K23" s="175">
        <f>ROUND(E23*J23,2)</f>
        <v>0</v>
      </c>
      <c r="L23" s="175">
        <v>21</v>
      </c>
      <c r="M23" s="175">
        <f>G23*(1+L23/100)</f>
        <v>0</v>
      </c>
      <c r="N23" s="175">
        <v>7.3899999999999993E-2</v>
      </c>
      <c r="O23" s="175">
        <f>ROUND(E23*N23,2)</f>
        <v>0.41</v>
      </c>
      <c r="P23" s="175">
        <v>0</v>
      </c>
      <c r="Q23" s="175">
        <f>ROUND(E23*P23,2)</f>
        <v>0</v>
      </c>
      <c r="R23" s="175" t="s">
        <v>150</v>
      </c>
      <c r="S23" s="175" t="s">
        <v>151</v>
      </c>
      <c r="T23" s="176" t="s">
        <v>151</v>
      </c>
      <c r="U23" s="160">
        <v>0.48</v>
      </c>
      <c r="V23" s="160">
        <f>ROUND(E23*U23,2)</f>
        <v>2.64</v>
      </c>
      <c r="W23" s="160"/>
      <c r="X23" s="160" t="s">
        <v>152</v>
      </c>
      <c r="Y23" s="151"/>
      <c r="Z23" s="151"/>
      <c r="AA23" s="151"/>
      <c r="AB23" s="151"/>
      <c r="AC23" s="151"/>
      <c r="AD23" s="151"/>
      <c r="AE23" s="151"/>
      <c r="AF23" s="151"/>
      <c r="AG23" s="151" t="s">
        <v>153</v>
      </c>
      <c r="AH23" s="151"/>
      <c r="AI23" s="151"/>
      <c r="AJ23" s="151"/>
      <c r="AK23" s="151"/>
      <c r="AL23" s="151"/>
      <c r="AM23" s="151"/>
      <c r="AN23" s="151"/>
      <c r="AO23" s="151"/>
      <c r="AP23" s="151"/>
      <c r="AQ23" s="151"/>
      <c r="AR23" s="151"/>
      <c r="AS23" s="151"/>
      <c r="AT23" s="151"/>
      <c r="AU23" s="151"/>
      <c r="AV23" s="151"/>
      <c r="AW23" s="151"/>
      <c r="AX23" s="151"/>
      <c r="AY23" s="151"/>
      <c r="AZ23" s="151"/>
      <c r="BA23" s="151"/>
      <c r="BB23" s="151"/>
      <c r="BC23" s="151"/>
      <c r="BD23" s="151"/>
      <c r="BE23" s="151"/>
      <c r="BF23" s="151"/>
      <c r="BG23" s="151"/>
      <c r="BH23" s="151"/>
    </row>
    <row r="24" spans="1:60" ht="22.5" outlineLevel="1" x14ac:dyDescent="0.2">
      <c r="A24" s="158"/>
      <c r="B24" s="159"/>
      <c r="C24" s="243" t="s">
        <v>171</v>
      </c>
      <c r="D24" s="244"/>
      <c r="E24" s="244"/>
      <c r="F24" s="244"/>
      <c r="G24" s="244"/>
      <c r="H24" s="160"/>
      <c r="I24" s="160"/>
      <c r="J24" s="160"/>
      <c r="K24" s="160"/>
      <c r="L24" s="160"/>
      <c r="M24" s="160"/>
      <c r="N24" s="160"/>
      <c r="O24" s="160"/>
      <c r="P24" s="160"/>
      <c r="Q24" s="160"/>
      <c r="R24" s="160"/>
      <c r="S24" s="160"/>
      <c r="T24" s="160"/>
      <c r="U24" s="160"/>
      <c r="V24" s="160"/>
      <c r="W24" s="160"/>
      <c r="X24" s="160"/>
      <c r="Y24" s="151"/>
      <c r="Z24" s="151"/>
      <c r="AA24" s="151"/>
      <c r="AB24" s="151"/>
      <c r="AC24" s="151"/>
      <c r="AD24" s="151"/>
      <c r="AE24" s="151"/>
      <c r="AF24" s="151"/>
      <c r="AG24" s="151" t="s">
        <v>164</v>
      </c>
      <c r="AH24" s="151"/>
      <c r="AI24" s="151"/>
      <c r="AJ24" s="151"/>
      <c r="AK24" s="151"/>
      <c r="AL24" s="151"/>
      <c r="AM24" s="151"/>
      <c r="AN24" s="151"/>
      <c r="AO24" s="151"/>
      <c r="AP24" s="151"/>
      <c r="AQ24" s="151"/>
      <c r="AR24" s="151"/>
      <c r="AS24" s="151"/>
      <c r="AT24" s="151"/>
      <c r="AU24" s="151"/>
      <c r="AV24" s="151"/>
      <c r="AW24" s="151"/>
      <c r="AX24" s="151"/>
      <c r="AY24" s="151"/>
      <c r="AZ24" s="151"/>
      <c r="BA24" s="177" t="str">
        <f>C24</f>
        <v>s provedením lože z kameniva drceného, s vyplněním spár, s dvojitým hutněním a se smetením přebytečného materiálu na krajnici. S dodáním hmot pro lože a výplň spár.</v>
      </c>
      <c r="BB24" s="151"/>
      <c r="BC24" s="151"/>
      <c r="BD24" s="151"/>
      <c r="BE24" s="151"/>
      <c r="BF24" s="151"/>
      <c r="BG24" s="151"/>
      <c r="BH24" s="151"/>
    </row>
    <row r="25" spans="1:60" outlineLevel="1" x14ac:dyDescent="0.2">
      <c r="A25" s="158"/>
      <c r="B25" s="159"/>
      <c r="C25" s="181" t="s">
        <v>159</v>
      </c>
      <c r="D25" s="161"/>
      <c r="E25" s="162"/>
      <c r="F25" s="160"/>
      <c r="G25" s="160"/>
      <c r="H25" s="160"/>
      <c r="I25" s="160"/>
      <c r="J25" s="160"/>
      <c r="K25" s="160"/>
      <c r="L25" s="160"/>
      <c r="M25" s="160"/>
      <c r="N25" s="160"/>
      <c r="O25" s="160"/>
      <c r="P25" s="160"/>
      <c r="Q25" s="160"/>
      <c r="R25" s="160"/>
      <c r="S25" s="160"/>
      <c r="T25" s="160"/>
      <c r="U25" s="160"/>
      <c r="V25" s="160"/>
      <c r="W25" s="160"/>
      <c r="X25" s="160"/>
      <c r="Y25" s="151"/>
      <c r="Z25" s="151"/>
      <c r="AA25" s="151"/>
      <c r="AB25" s="151"/>
      <c r="AC25" s="151"/>
      <c r="AD25" s="151"/>
      <c r="AE25" s="151"/>
      <c r="AF25" s="151"/>
      <c r="AG25" s="151" t="s">
        <v>155</v>
      </c>
      <c r="AH25" s="151">
        <v>0</v>
      </c>
      <c r="AI25" s="151"/>
      <c r="AJ25" s="151"/>
      <c r="AK25" s="151"/>
      <c r="AL25" s="151"/>
      <c r="AM25" s="151"/>
      <c r="AN25" s="151"/>
      <c r="AO25" s="151"/>
      <c r="AP25" s="151"/>
      <c r="AQ25" s="151"/>
      <c r="AR25" s="151"/>
      <c r="AS25" s="151"/>
      <c r="AT25" s="151"/>
      <c r="AU25" s="151"/>
      <c r="AV25" s="151"/>
      <c r="AW25" s="151"/>
      <c r="AX25" s="151"/>
      <c r="AY25" s="151"/>
      <c r="AZ25" s="151"/>
      <c r="BA25" s="151"/>
      <c r="BB25" s="151"/>
      <c r="BC25" s="151"/>
      <c r="BD25" s="151"/>
      <c r="BE25" s="151"/>
      <c r="BF25" s="151"/>
      <c r="BG25" s="151"/>
      <c r="BH25" s="151"/>
    </row>
    <row r="26" spans="1:60" outlineLevel="1" x14ac:dyDescent="0.2">
      <c r="A26" s="158"/>
      <c r="B26" s="159"/>
      <c r="C26" s="181" t="s">
        <v>172</v>
      </c>
      <c r="D26" s="161"/>
      <c r="E26" s="162">
        <v>5.5</v>
      </c>
      <c r="F26" s="160"/>
      <c r="G26" s="160"/>
      <c r="H26" s="160"/>
      <c r="I26" s="160"/>
      <c r="J26" s="160"/>
      <c r="K26" s="160"/>
      <c r="L26" s="160"/>
      <c r="M26" s="160"/>
      <c r="N26" s="160"/>
      <c r="O26" s="160"/>
      <c r="P26" s="160"/>
      <c r="Q26" s="160"/>
      <c r="R26" s="160"/>
      <c r="S26" s="160"/>
      <c r="T26" s="160"/>
      <c r="U26" s="160"/>
      <c r="V26" s="160"/>
      <c r="W26" s="160"/>
      <c r="X26" s="160"/>
      <c r="Y26" s="151"/>
      <c r="Z26" s="151"/>
      <c r="AA26" s="151"/>
      <c r="AB26" s="151"/>
      <c r="AC26" s="151"/>
      <c r="AD26" s="151"/>
      <c r="AE26" s="151"/>
      <c r="AF26" s="151"/>
      <c r="AG26" s="151" t="s">
        <v>155</v>
      </c>
      <c r="AH26" s="151">
        <v>0</v>
      </c>
      <c r="AI26" s="151"/>
      <c r="AJ26" s="151"/>
      <c r="AK26" s="151"/>
      <c r="AL26" s="151"/>
      <c r="AM26" s="151"/>
      <c r="AN26" s="151"/>
      <c r="AO26" s="151"/>
      <c r="AP26" s="151"/>
      <c r="AQ26" s="151"/>
      <c r="AR26" s="151"/>
      <c r="AS26" s="151"/>
      <c r="AT26" s="151"/>
      <c r="AU26" s="151"/>
      <c r="AV26" s="151"/>
      <c r="AW26" s="151"/>
      <c r="AX26" s="151"/>
      <c r="AY26" s="151"/>
      <c r="AZ26" s="151"/>
      <c r="BA26" s="151"/>
      <c r="BB26" s="151"/>
      <c r="BC26" s="151"/>
      <c r="BD26" s="151"/>
      <c r="BE26" s="151"/>
      <c r="BF26" s="151"/>
      <c r="BG26" s="151"/>
      <c r="BH26" s="151"/>
    </row>
    <row r="27" spans="1:60" ht="22.5" outlineLevel="1" x14ac:dyDescent="0.2">
      <c r="A27" s="170">
        <v>5</v>
      </c>
      <c r="B27" s="171" t="s">
        <v>173</v>
      </c>
      <c r="C27" s="180" t="s">
        <v>174</v>
      </c>
      <c r="D27" s="172" t="s">
        <v>149</v>
      </c>
      <c r="E27" s="173">
        <v>808</v>
      </c>
      <c r="F27" s="174"/>
      <c r="G27" s="175">
        <f>ROUND(E27*F27,2)</f>
        <v>0</v>
      </c>
      <c r="H27" s="174"/>
      <c r="I27" s="175">
        <f>ROUND(E27*H27,2)</f>
        <v>0</v>
      </c>
      <c r="J27" s="174"/>
      <c r="K27" s="175">
        <f>ROUND(E27*J27,2)</f>
        <v>0</v>
      </c>
      <c r="L27" s="175">
        <v>21</v>
      </c>
      <c r="M27" s="175">
        <f>G27*(1+L27/100)</f>
        <v>0</v>
      </c>
      <c r="N27" s="175">
        <v>7.1999999999999995E-2</v>
      </c>
      <c r="O27" s="175">
        <f>ROUND(E27*N27,2)</f>
        <v>58.18</v>
      </c>
      <c r="P27" s="175">
        <v>0</v>
      </c>
      <c r="Q27" s="175">
        <f>ROUND(E27*P27,2)</f>
        <v>0</v>
      </c>
      <c r="R27" s="175" t="s">
        <v>150</v>
      </c>
      <c r="S27" s="175" t="s">
        <v>151</v>
      </c>
      <c r="T27" s="176" t="s">
        <v>151</v>
      </c>
      <c r="U27" s="160">
        <v>0.38</v>
      </c>
      <c r="V27" s="160">
        <f>ROUND(E27*U27,2)</f>
        <v>307.04000000000002</v>
      </c>
      <c r="W27" s="160"/>
      <c r="X27" s="160" t="s">
        <v>152</v>
      </c>
      <c r="Y27" s="151"/>
      <c r="Z27" s="151"/>
      <c r="AA27" s="151"/>
      <c r="AB27" s="151"/>
      <c r="AC27" s="151"/>
      <c r="AD27" s="151"/>
      <c r="AE27" s="151"/>
      <c r="AF27" s="151"/>
      <c r="AG27" s="151" t="s">
        <v>153</v>
      </c>
      <c r="AH27" s="151"/>
      <c r="AI27" s="151"/>
      <c r="AJ27" s="151"/>
      <c r="AK27" s="151"/>
      <c r="AL27" s="151"/>
      <c r="AM27" s="151"/>
      <c r="AN27" s="151"/>
      <c r="AO27" s="151"/>
      <c r="AP27" s="151"/>
      <c r="AQ27" s="151"/>
      <c r="AR27" s="151"/>
      <c r="AS27" s="151"/>
      <c r="AT27" s="151"/>
      <c r="AU27" s="151"/>
      <c r="AV27" s="151"/>
      <c r="AW27" s="151"/>
      <c r="AX27" s="151"/>
      <c r="AY27" s="151"/>
      <c r="AZ27" s="151"/>
      <c r="BA27" s="151"/>
      <c r="BB27" s="151"/>
      <c r="BC27" s="151"/>
      <c r="BD27" s="151"/>
      <c r="BE27" s="151"/>
      <c r="BF27" s="151"/>
      <c r="BG27" s="151"/>
      <c r="BH27" s="151"/>
    </row>
    <row r="28" spans="1:60" ht="22.5" outlineLevel="1" x14ac:dyDescent="0.2">
      <c r="A28" s="158"/>
      <c r="B28" s="159"/>
      <c r="C28" s="243" t="s">
        <v>175</v>
      </c>
      <c r="D28" s="244"/>
      <c r="E28" s="244"/>
      <c r="F28" s="244"/>
      <c r="G28" s="244"/>
      <c r="H28" s="160"/>
      <c r="I28" s="160"/>
      <c r="J28" s="160"/>
      <c r="K28" s="160"/>
      <c r="L28" s="160"/>
      <c r="M28" s="160"/>
      <c r="N28" s="160"/>
      <c r="O28" s="160"/>
      <c r="P28" s="160"/>
      <c r="Q28" s="160"/>
      <c r="R28" s="160"/>
      <c r="S28" s="160"/>
      <c r="T28" s="160"/>
      <c r="U28" s="160"/>
      <c r="V28" s="160"/>
      <c r="W28" s="160"/>
      <c r="X28" s="160"/>
      <c r="Y28" s="151"/>
      <c r="Z28" s="151"/>
      <c r="AA28" s="151"/>
      <c r="AB28" s="151"/>
      <c r="AC28" s="151"/>
      <c r="AD28" s="151"/>
      <c r="AE28" s="151"/>
      <c r="AF28" s="151"/>
      <c r="AG28" s="151" t="s">
        <v>164</v>
      </c>
      <c r="AH28" s="151"/>
      <c r="AI28" s="151"/>
      <c r="AJ28" s="151"/>
      <c r="AK28" s="151"/>
      <c r="AL28" s="151"/>
      <c r="AM28" s="151"/>
      <c r="AN28" s="151"/>
      <c r="AO28" s="151"/>
      <c r="AP28" s="151"/>
      <c r="AQ28" s="151"/>
      <c r="AR28" s="151"/>
      <c r="AS28" s="151"/>
      <c r="AT28" s="151"/>
      <c r="AU28" s="151"/>
      <c r="AV28" s="151"/>
      <c r="AW28" s="151"/>
      <c r="AX28" s="151"/>
      <c r="AY28" s="151"/>
      <c r="AZ28" s="151"/>
      <c r="BA28" s="177" t="str">
        <f>C28</f>
        <v>komunikací pro pěší do velikosti dlaždic 0,25 m2 s provedením lože do tl. 30 mm, s vyplněním spár a se smetením přebytečného materiálu na vzdálenost do 3 m</v>
      </c>
      <c r="BB28" s="151"/>
      <c r="BC28" s="151"/>
      <c r="BD28" s="151"/>
      <c r="BE28" s="151"/>
      <c r="BF28" s="151"/>
      <c r="BG28" s="151"/>
      <c r="BH28" s="151"/>
    </row>
    <row r="29" spans="1:60" outlineLevel="1" x14ac:dyDescent="0.2">
      <c r="A29" s="158"/>
      <c r="B29" s="159"/>
      <c r="C29" s="181" t="s">
        <v>157</v>
      </c>
      <c r="D29" s="161"/>
      <c r="E29" s="162"/>
      <c r="F29" s="160"/>
      <c r="G29" s="160"/>
      <c r="H29" s="160"/>
      <c r="I29" s="160"/>
      <c r="J29" s="160"/>
      <c r="K29" s="160"/>
      <c r="L29" s="160"/>
      <c r="M29" s="160"/>
      <c r="N29" s="160"/>
      <c r="O29" s="160"/>
      <c r="P29" s="160"/>
      <c r="Q29" s="160"/>
      <c r="R29" s="160"/>
      <c r="S29" s="160"/>
      <c r="T29" s="160"/>
      <c r="U29" s="160"/>
      <c r="V29" s="160"/>
      <c r="W29" s="160"/>
      <c r="X29" s="160"/>
      <c r="Y29" s="151"/>
      <c r="Z29" s="151"/>
      <c r="AA29" s="151"/>
      <c r="AB29" s="151"/>
      <c r="AC29" s="151"/>
      <c r="AD29" s="151"/>
      <c r="AE29" s="151"/>
      <c r="AF29" s="151"/>
      <c r="AG29" s="151" t="s">
        <v>155</v>
      </c>
      <c r="AH29" s="151">
        <v>0</v>
      </c>
      <c r="AI29" s="151"/>
      <c r="AJ29" s="151"/>
      <c r="AK29" s="151"/>
      <c r="AL29" s="151"/>
      <c r="AM29" s="151"/>
      <c r="AN29" s="151"/>
      <c r="AO29" s="151"/>
      <c r="AP29" s="151"/>
      <c r="AQ29" s="151"/>
      <c r="AR29" s="151"/>
      <c r="AS29" s="151"/>
      <c r="AT29" s="151"/>
      <c r="AU29" s="151"/>
      <c r="AV29" s="151"/>
      <c r="AW29" s="151"/>
      <c r="AX29" s="151"/>
      <c r="AY29" s="151"/>
      <c r="AZ29" s="151"/>
      <c r="BA29" s="151"/>
      <c r="BB29" s="151"/>
      <c r="BC29" s="151"/>
      <c r="BD29" s="151"/>
      <c r="BE29" s="151"/>
      <c r="BF29" s="151"/>
      <c r="BG29" s="151"/>
      <c r="BH29" s="151"/>
    </row>
    <row r="30" spans="1:60" outlineLevel="1" x14ac:dyDescent="0.2">
      <c r="A30" s="158"/>
      <c r="B30" s="159"/>
      <c r="C30" s="181" t="s">
        <v>176</v>
      </c>
      <c r="D30" s="161"/>
      <c r="E30" s="162">
        <v>808</v>
      </c>
      <c r="F30" s="160"/>
      <c r="G30" s="160"/>
      <c r="H30" s="160"/>
      <c r="I30" s="160"/>
      <c r="J30" s="160"/>
      <c r="K30" s="160"/>
      <c r="L30" s="160"/>
      <c r="M30" s="160"/>
      <c r="N30" s="160"/>
      <c r="O30" s="160"/>
      <c r="P30" s="160"/>
      <c r="Q30" s="160"/>
      <c r="R30" s="160"/>
      <c r="S30" s="160"/>
      <c r="T30" s="160"/>
      <c r="U30" s="160"/>
      <c r="V30" s="160"/>
      <c r="W30" s="160"/>
      <c r="X30" s="160"/>
      <c r="Y30" s="151"/>
      <c r="Z30" s="151"/>
      <c r="AA30" s="151"/>
      <c r="AB30" s="151"/>
      <c r="AC30" s="151"/>
      <c r="AD30" s="151"/>
      <c r="AE30" s="151"/>
      <c r="AF30" s="151"/>
      <c r="AG30" s="151" t="s">
        <v>155</v>
      </c>
      <c r="AH30" s="151">
        <v>0</v>
      </c>
      <c r="AI30" s="151"/>
      <c r="AJ30" s="151"/>
      <c r="AK30" s="151"/>
      <c r="AL30" s="151"/>
      <c r="AM30" s="151"/>
      <c r="AN30" s="151"/>
      <c r="AO30" s="151"/>
      <c r="AP30" s="151"/>
      <c r="AQ30" s="151"/>
      <c r="AR30" s="151"/>
      <c r="AS30" s="151"/>
      <c r="AT30" s="151"/>
      <c r="AU30" s="151"/>
      <c r="AV30" s="151"/>
      <c r="AW30" s="151"/>
      <c r="AX30" s="151"/>
      <c r="AY30" s="151"/>
      <c r="AZ30" s="151"/>
      <c r="BA30" s="151"/>
      <c r="BB30" s="151"/>
      <c r="BC30" s="151"/>
      <c r="BD30" s="151"/>
      <c r="BE30" s="151"/>
      <c r="BF30" s="151"/>
      <c r="BG30" s="151"/>
      <c r="BH30" s="151"/>
    </row>
    <row r="31" spans="1:60" outlineLevel="1" x14ac:dyDescent="0.2">
      <c r="A31" s="170">
        <v>6</v>
      </c>
      <c r="B31" s="171" t="s">
        <v>177</v>
      </c>
      <c r="C31" s="180" t="s">
        <v>178</v>
      </c>
      <c r="D31" s="172" t="s">
        <v>149</v>
      </c>
      <c r="E31" s="173">
        <v>290.375</v>
      </c>
      <c r="F31" s="174"/>
      <c r="G31" s="175">
        <f>ROUND(E31*F31,2)</f>
        <v>0</v>
      </c>
      <c r="H31" s="174"/>
      <c r="I31" s="175">
        <f>ROUND(E31*H31,2)</f>
        <v>0</v>
      </c>
      <c r="J31" s="174"/>
      <c r="K31" s="175">
        <f>ROUND(E31*J31,2)</f>
        <v>0</v>
      </c>
      <c r="L31" s="175">
        <v>21</v>
      </c>
      <c r="M31" s="175">
        <f>G31*(1+L31/100)</f>
        <v>0</v>
      </c>
      <c r="N31" s="175">
        <v>0.2</v>
      </c>
      <c r="O31" s="175">
        <f>ROUND(E31*N31,2)</f>
        <v>58.08</v>
      </c>
      <c r="P31" s="175">
        <v>0</v>
      </c>
      <c r="Q31" s="175">
        <f>ROUND(E31*P31,2)</f>
        <v>0</v>
      </c>
      <c r="R31" s="175" t="s">
        <v>179</v>
      </c>
      <c r="S31" s="175" t="s">
        <v>151</v>
      </c>
      <c r="T31" s="176" t="s">
        <v>151</v>
      </c>
      <c r="U31" s="160">
        <v>0</v>
      </c>
      <c r="V31" s="160">
        <f>ROUND(E31*U31,2)</f>
        <v>0</v>
      </c>
      <c r="W31" s="160"/>
      <c r="X31" s="160" t="s">
        <v>180</v>
      </c>
      <c r="Y31" s="151"/>
      <c r="Z31" s="151"/>
      <c r="AA31" s="151"/>
      <c r="AB31" s="151"/>
      <c r="AC31" s="151"/>
      <c r="AD31" s="151"/>
      <c r="AE31" s="151"/>
      <c r="AF31" s="151"/>
      <c r="AG31" s="151" t="s">
        <v>181</v>
      </c>
      <c r="AH31" s="151"/>
      <c r="AI31" s="151"/>
      <c r="AJ31" s="151"/>
      <c r="AK31" s="151"/>
      <c r="AL31" s="151"/>
      <c r="AM31" s="151"/>
      <c r="AN31" s="151"/>
      <c r="AO31" s="151"/>
      <c r="AP31" s="151"/>
      <c r="AQ31" s="151"/>
      <c r="AR31" s="151"/>
      <c r="AS31" s="151"/>
      <c r="AT31" s="151"/>
      <c r="AU31" s="151"/>
      <c r="AV31" s="151"/>
      <c r="AW31" s="151"/>
      <c r="AX31" s="151"/>
      <c r="AY31" s="151"/>
      <c r="AZ31" s="151"/>
      <c r="BA31" s="151"/>
      <c r="BB31" s="151"/>
      <c r="BC31" s="151"/>
      <c r="BD31" s="151"/>
      <c r="BE31" s="151"/>
      <c r="BF31" s="151"/>
      <c r="BG31" s="151"/>
      <c r="BH31" s="151"/>
    </row>
    <row r="32" spans="1:60" outlineLevel="1" x14ac:dyDescent="0.2">
      <c r="A32" s="158"/>
      <c r="B32" s="159"/>
      <c r="C32" s="181" t="s">
        <v>182</v>
      </c>
      <c r="D32" s="161"/>
      <c r="E32" s="162">
        <v>290.375</v>
      </c>
      <c r="F32" s="160"/>
      <c r="G32" s="160"/>
      <c r="H32" s="160"/>
      <c r="I32" s="160"/>
      <c r="J32" s="160"/>
      <c r="K32" s="160"/>
      <c r="L32" s="160"/>
      <c r="M32" s="160"/>
      <c r="N32" s="160"/>
      <c r="O32" s="160"/>
      <c r="P32" s="160"/>
      <c r="Q32" s="160"/>
      <c r="R32" s="160"/>
      <c r="S32" s="160"/>
      <c r="T32" s="160"/>
      <c r="U32" s="160"/>
      <c r="V32" s="160"/>
      <c r="W32" s="160"/>
      <c r="X32" s="160"/>
      <c r="Y32" s="151"/>
      <c r="Z32" s="151"/>
      <c r="AA32" s="151"/>
      <c r="AB32" s="151"/>
      <c r="AC32" s="151"/>
      <c r="AD32" s="151"/>
      <c r="AE32" s="151"/>
      <c r="AF32" s="151"/>
      <c r="AG32" s="151" t="s">
        <v>155</v>
      </c>
      <c r="AH32" s="151">
        <v>0</v>
      </c>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c r="BE32" s="151"/>
      <c r="BF32" s="151"/>
      <c r="BG32" s="151"/>
      <c r="BH32" s="151"/>
    </row>
    <row r="33" spans="1:60" ht="22.5" outlineLevel="1" x14ac:dyDescent="0.2">
      <c r="A33" s="170">
        <v>7</v>
      </c>
      <c r="B33" s="171" t="s">
        <v>183</v>
      </c>
      <c r="C33" s="180" t="s">
        <v>184</v>
      </c>
      <c r="D33" s="172" t="s">
        <v>149</v>
      </c>
      <c r="E33" s="173">
        <v>5.5549999999999997</v>
      </c>
      <c r="F33" s="174"/>
      <c r="G33" s="175">
        <f>ROUND(E33*F33,2)</f>
        <v>0</v>
      </c>
      <c r="H33" s="174"/>
      <c r="I33" s="175">
        <f>ROUND(E33*H33,2)</f>
        <v>0</v>
      </c>
      <c r="J33" s="174"/>
      <c r="K33" s="175">
        <f>ROUND(E33*J33,2)</f>
        <v>0</v>
      </c>
      <c r="L33" s="175">
        <v>21</v>
      </c>
      <c r="M33" s="175">
        <f>G33*(1+L33/100)</f>
        <v>0</v>
      </c>
      <c r="N33" s="175">
        <v>0.17824000000000001</v>
      </c>
      <c r="O33" s="175">
        <f>ROUND(E33*N33,2)</f>
        <v>0.99</v>
      </c>
      <c r="P33" s="175">
        <v>0</v>
      </c>
      <c r="Q33" s="175">
        <f>ROUND(E33*P33,2)</f>
        <v>0</v>
      </c>
      <c r="R33" s="175" t="s">
        <v>179</v>
      </c>
      <c r="S33" s="175" t="s">
        <v>151</v>
      </c>
      <c r="T33" s="176" t="s">
        <v>151</v>
      </c>
      <c r="U33" s="160">
        <v>0</v>
      </c>
      <c r="V33" s="160">
        <f>ROUND(E33*U33,2)</f>
        <v>0</v>
      </c>
      <c r="W33" s="160"/>
      <c r="X33" s="160" t="s">
        <v>180</v>
      </c>
      <c r="Y33" s="151"/>
      <c r="Z33" s="151"/>
      <c r="AA33" s="151"/>
      <c r="AB33" s="151"/>
      <c r="AC33" s="151"/>
      <c r="AD33" s="151"/>
      <c r="AE33" s="151"/>
      <c r="AF33" s="151"/>
      <c r="AG33" s="151" t="s">
        <v>181</v>
      </c>
      <c r="AH33" s="151"/>
      <c r="AI33" s="151"/>
      <c r="AJ33" s="151"/>
      <c r="AK33" s="151"/>
      <c r="AL33" s="151"/>
      <c r="AM33" s="151"/>
      <c r="AN33" s="151"/>
      <c r="AO33" s="151"/>
      <c r="AP33" s="151"/>
      <c r="AQ33" s="151"/>
      <c r="AR33" s="151"/>
      <c r="AS33" s="151"/>
      <c r="AT33" s="151"/>
      <c r="AU33" s="151"/>
      <c r="AV33" s="151"/>
      <c r="AW33" s="151"/>
      <c r="AX33" s="151"/>
      <c r="AY33" s="151"/>
      <c r="AZ33" s="151"/>
      <c r="BA33" s="151"/>
      <c r="BB33" s="151"/>
      <c r="BC33" s="151"/>
      <c r="BD33" s="151"/>
      <c r="BE33" s="151"/>
      <c r="BF33" s="151"/>
      <c r="BG33" s="151"/>
      <c r="BH33" s="151"/>
    </row>
    <row r="34" spans="1:60" outlineLevel="1" x14ac:dyDescent="0.2">
      <c r="A34" s="158"/>
      <c r="B34" s="159"/>
      <c r="C34" s="181" t="s">
        <v>185</v>
      </c>
      <c r="D34" s="161"/>
      <c r="E34" s="162">
        <v>5.5549999999999997</v>
      </c>
      <c r="F34" s="160"/>
      <c r="G34" s="160"/>
      <c r="H34" s="160"/>
      <c r="I34" s="160"/>
      <c r="J34" s="160"/>
      <c r="K34" s="160"/>
      <c r="L34" s="160"/>
      <c r="M34" s="160"/>
      <c r="N34" s="160"/>
      <c r="O34" s="160"/>
      <c r="P34" s="160"/>
      <c r="Q34" s="160"/>
      <c r="R34" s="160"/>
      <c r="S34" s="160"/>
      <c r="T34" s="160"/>
      <c r="U34" s="160"/>
      <c r="V34" s="160"/>
      <c r="W34" s="160"/>
      <c r="X34" s="160"/>
      <c r="Y34" s="151"/>
      <c r="Z34" s="151"/>
      <c r="AA34" s="151"/>
      <c r="AB34" s="151"/>
      <c r="AC34" s="151"/>
      <c r="AD34" s="151"/>
      <c r="AE34" s="151"/>
      <c r="AF34" s="151"/>
      <c r="AG34" s="151" t="s">
        <v>155</v>
      </c>
      <c r="AH34" s="151">
        <v>0</v>
      </c>
      <c r="AI34" s="151"/>
      <c r="AJ34" s="151"/>
      <c r="AK34" s="151"/>
      <c r="AL34" s="151"/>
      <c r="AM34" s="151"/>
      <c r="AN34" s="151"/>
      <c r="AO34" s="151"/>
      <c r="AP34" s="151"/>
      <c r="AQ34" s="151"/>
      <c r="AR34" s="151"/>
      <c r="AS34" s="151"/>
      <c r="AT34" s="151"/>
      <c r="AU34" s="151"/>
      <c r="AV34" s="151"/>
      <c r="AW34" s="151"/>
      <c r="AX34" s="151"/>
      <c r="AY34" s="151"/>
      <c r="AZ34" s="151"/>
      <c r="BA34" s="151"/>
      <c r="BB34" s="151"/>
      <c r="BC34" s="151"/>
      <c r="BD34" s="151"/>
      <c r="BE34" s="151"/>
      <c r="BF34" s="151"/>
      <c r="BG34" s="151"/>
      <c r="BH34" s="151"/>
    </row>
    <row r="35" spans="1:60" outlineLevel="1" x14ac:dyDescent="0.2">
      <c r="A35" s="170">
        <v>8</v>
      </c>
      <c r="B35" s="171" t="s">
        <v>186</v>
      </c>
      <c r="C35" s="180" t="s">
        <v>187</v>
      </c>
      <c r="D35" s="172" t="s">
        <v>149</v>
      </c>
      <c r="E35" s="173">
        <v>816.08</v>
      </c>
      <c r="F35" s="174"/>
      <c r="G35" s="175">
        <f>ROUND(E35*F35,2)</f>
        <v>0</v>
      </c>
      <c r="H35" s="174"/>
      <c r="I35" s="175">
        <f>ROUND(E35*H35,2)</f>
        <v>0</v>
      </c>
      <c r="J35" s="174"/>
      <c r="K35" s="175">
        <f>ROUND(E35*J35,2)</f>
        <v>0</v>
      </c>
      <c r="L35" s="175">
        <v>21</v>
      </c>
      <c r="M35" s="175">
        <f>G35*(1+L35/100)</f>
        <v>0</v>
      </c>
      <c r="N35" s="175">
        <v>0.22</v>
      </c>
      <c r="O35" s="175">
        <f>ROUND(E35*N35,2)</f>
        <v>179.54</v>
      </c>
      <c r="P35" s="175">
        <v>0</v>
      </c>
      <c r="Q35" s="175">
        <f>ROUND(E35*P35,2)</f>
        <v>0</v>
      </c>
      <c r="R35" s="175"/>
      <c r="S35" s="175" t="s">
        <v>188</v>
      </c>
      <c r="T35" s="176" t="s">
        <v>189</v>
      </c>
      <c r="U35" s="160">
        <v>0</v>
      </c>
      <c r="V35" s="160">
        <f>ROUND(E35*U35,2)</f>
        <v>0</v>
      </c>
      <c r="W35" s="160"/>
      <c r="X35" s="160" t="s">
        <v>180</v>
      </c>
      <c r="Y35" s="151"/>
      <c r="Z35" s="151"/>
      <c r="AA35" s="151"/>
      <c r="AB35" s="151"/>
      <c r="AC35" s="151"/>
      <c r="AD35" s="151"/>
      <c r="AE35" s="151"/>
      <c r="AF35" s="151"/>
      <c r="AG35" s="151" t="s">
        <v>181</v>
      </c>
      <c r="AH35" s="151"/>
      <c r="AI35" s="151"/>
      <c r="AJ35" s="151"/>
      <c r="AK35" s="151"/>
      <c r="AL35" s="151"/>
      <c r="AM35" s="151"/>
      <c r="AN35" s="151"/>
      <c r="AO35" s="151"/>
      <c r="AP35" s="151"/>
      <c r="AQ35" s="151"/>
      <c r="AR35" s="151"/>
      <c r="AS35" s="151"/>
      <c r="AT35" s="151"/>
      <c r="AU35" s="151"/>
      <c r="AV35" s="151"/>
      <c r="AW35" s="151"/>
      <c r="AX35" s="151"/>
      <c r="AY35" s="151"/>
      <c r="AZ35" s="151"/>
      <c r="BA35" s="151"/>
      <c r="BB35" s="151"/>
      <c r="BC35" s="151"/>
      <c r="BD35" s="151"/>
      <c r="BE35" s="151"/>
      <c r="BF35" s="151"/>
      <c r="BG35" s="151"/>
      <c r="BH35" s="151"/>
    </row>
    <row r="36" spans="1:60" outlineLevel="1" x14ac:dyDescent="0.2">
      <c r="A36" s="158"/>
      <c r="B36" s="159"/>
      <c r="C36" s="181" t="s">
        <v>190</v>
      </c>
      <c r="D36" s="161"/>
      <c r="E36" s="162">
        <v>816.08</v>
      </c>
      <c r="F36" s="160"/>
      <c r="G36" s="160"/>
      <c r="H36" s="160"/>
      <c r="I36" s="160"/>
      <c r="J36" s="160"/>
      <c r="K36" s="160"/>
      <c r="L36" s="160"/>
      <c r="M36" s="160"/>
      <c r="N36" s="160"/>
      <c r="O36" s="160"/>
      <c r="P36" s="160"/>
      <c r="Q36" s="160"/>
      <c r="R36" s="160"/>
      <c r="S36" s="160"/>
      <c r="T36" s="160"/>
      <c r="U36" s="160"/>
      <c r="V36" s="160"/>
      <c r="W36" s="160"/>
      <c r="X36" s="160"/>
      <c r="Y36" s="151"/>
      <c r="Z36" s="151"/>
      <c r="AA36" s="151"/>
      <c r="AB36" s="151"/>
      <c r="AC36" s="151"/>
      <c r="AD36" s="151"/>
      <c r="AE36" s="151"/>
      <c r="AF36" s="151"/>
      <c r="AG36" s="151" t="s">
        <v>155</v>
      </c>
      <c r="AH36" s="151">
        <v>0</v>
      </c>
      <c r="AI36" s="151"/>
      <c r="AJ36" s="151"/>
      <c r="AK36" s="151"/>
      <c r="AL36" s="151"/>
      <c r="AM36" s="151"/>
      <c r="AN36" s="151"/>
      <c r="AO36" s="151"/>
      <c r="AP36" s="151"/>
      <c r="AQ36" s="151"/>
      <c r="AR36" s="151"/>
      <c r="AS36" s="151"/>
      <c r="AT36" s="151"/>
      <c r="AU36" s="151"/>
      <c r="AV36" s="151"/>
      <c r="AW36" s="151"/>
      <c r="AX36" s="151"/>
      <c r="AY36" s="151"/>
      <c r="AZ36" s="151"/>
      <c r="BA36" s="151"/>
      <c r="BB36" s="151"/>
      <c r="BC36" s="151"/>
      <c r="BD36" s="151"/>
      <c r="BE36" s="151"/>
      <c r="BF36" s="151"/>
      <c r="BG36" s="151"/>
      <c r="BH36" s="151"/>
    </row>
    <row r="37" spans="1:60" x14ac:dyDescent="0.2">
      <c r="A37" s="164" t="s">
        <v>145</v>
      </c>
      <c r="B37" s="165" t="s">
        <v>113</v>
      </c>
      <c r="C37" s="179" t="s">
        <v>114</v>
      </c>
      <c r="D37" s="166"/>
      <c r="E37" s="167"/>
      <c r="F37" s="168"/>
      <c r="G37" s="168">
        <f>SUMIF(AG38:AG47,"&lt;&gt;NOR",G38:G47)</f>
        <v>0</v>
      </c>
      <c r="H37" s="168"/>
      <c r="I37" s="168">
        <f>SUM(I38:I47)</f>
        <v>0</v>
      </c>
      <c r="J37" s="168"/>
      <c r="K37" s="168">
        <f>SUM(K38:K47)</f>
        <v>0</v>
      </c>
      <c r="L37" s="168"/>
      <c r="M37" s="168">
        <f>SUM(M38:M47)</f>
        <v>0</v>
      </c>
      <c r="N37" s="168"/>
      <c r="O37" s="168">
        <f>SUM(O38:O47)</f>
        <v>80.349999999999994</v>
      </c>
      <c r="P37" s="168"/>
      <c r="Q37" s="168">
        <f>SUM(Q38:Q47)</f>
        <v>0</v>
      </c>
      <c r="R37" s="168"/>
      <c r="S37" s="168"/>
      <c r="T37" s="169"/>
      <c r="U37" s="163"/>
      <c r="V37" s="163">
        <f>SUM(V38:V47)</f>
        <v>86.94</v>
      </c>
      <c r="W37" s="163"/>
      <c r="X37" s="163"/>
      <c r="AG37" t="s">
        <v>146</v>
      </c>
    </row>
    <row r="38" spans="1:60" ht="22.5" outlineLevel="1" x14ac:dyDescent="0.2">
      <c r="A38" s="170">
        <v>9</v>
      </c>
      <c r="B38" s="171" t="s">
        <v>191</v>
      </c>
      <c r="C38" s="180" t="s">
        <v>192</v>
      </c>
      <c r="D38" s="172" t="s">
        <v>193</v>
      </c>
      <c r="E38" s="173">
        <v>322</v>
      </c>
      <c r="F38" s="174"/>
      <c r="G38" s="175">
        <f>ROUND(E38*F38,2)</f>
        <v>0</v>
      </c>
      <c r="H38" s="174"/>
      <c r="I38" s="175">
        <f>ROUND(E38*H38,2)</f>
        <v>0</v>
      </c>
      <c r="J38" s="174"/>
      <c r="K38" s="175">
        <f>ROUND(E38*J38,2)</f>
        <v>0</v>
      </c>
      <c r="L38" s="175">
        <v>21</v>
      </c>
      <c r="M38" s="175">
        <f>G38*(1+L38/100)</f>
        <v>0</v>
      </c>
      <c r="N38" s="175">
        <v>0.188</v>
      </c>
      <c r="O38" s="175">
        <f>ROUND(E38*N38,2)</f>
        <v>60.54</v>
      </c>
      <c r="P38" s="175">
        <v>0</v>
      </c>
      <c r="Q38" s="175">
        <f>ROUND(E38*P38,2)</f>
        <v>0</v>
      </c>
      <c r="R38" s="175" t="s">
        <v>150</v>
      </c>
      <c r="S38" s="175" t="s">
        <v>151</v>
      </c>
      <c r="T38" s="176" t="s">
        <v>151</v>
      </c>
      <c r="U38" s="160">
        <v>0.27</v>
      </c>
      <c r="V38" s="160">
        <f>ROUND(E38*U38,2)</f>
        <v>86.94</v>
      </c>
      <c r="W38" s="160"/>
      <c r="X38" s="160" t="s">
        <v>152</v>
      </c>
      <c r="Y38" s="151"/>
      <c r="Z38" s="151"/>
      <c r="AA38" s="151"/>
      <c r="AB38" s="151"/>
      <c r="AC38" s="151"/>
      <c r="AD38" s="151"/>
      <c r="AE38" s="151"/>
      <c r="AF38" s="151"/>
      <c r="AG38" s="151" t="s">
        <v>153</v>
      </c>
      <c r="AH38" s="151"/>
      <c r="AI38" s="151"/>
      <c r="AJ38" s="151"/>
      <c r="AK38" s="151"/>
      <c r="AL38" s="151"/>
      <c r="AM38" s="151"/>
      <c r="AN38" s="151"/>
      <c r="AO38" s="151"/>
      <c r="AP38" s="151"/>
      <c r="AQ38" s="151"/>
      <c r="AR38" s="151"/>
      <c r="AS38" s="151"/>
      <c r="AT38" s="151"/>
      <c r="AU38" s="151"/>
      <c r="AV38" s="151"/>
      <c r="AW38" s="151"/>
      <c r="AX38" s="151"/>
      <c r="AY38" s="151"/>
      <c r="AZ38" s="151"/>
      <c r="BA38" s="151"/>
      <c r="BB38" s="151"/>
      <c r="BC38" s="151"/>
      <c r="BD38" s="151"/>
      <c r="BE38" s="151"/>
      <c r="BF38" s="151"/>
      <c r="BG38" s="151"/>
      <c r="BH38" s="151"/>
    </row>
    <row r="39" spans="1:60" outlineLevel="1" x14ac:dyDescent="0.2">
      <c r="A39" s="158"/>
      <c r="B39" s="159"/>
      <c r="C39" s="243" t="s">
        <v>194</v>
      </c>
      <c r="D39" s="244"/>
      <c r="E39" s="244"/>
      <c r="F39" s="244"/>
      <c r="G39" s="244"/>
      <c r="H39" s="160"/>
      <c r="I39" s="160"/>
      <c r="J39" s="160"/>
      <c r="K39" s="160"/>
      <c r="L39" s="160"/>
      <c r="M39" s="160"/>
      <c r="N39" s="160"/>
      <c r="O39" s="160"/>
      <c r="P39" s="160"/>
      <c r="Q39" s="160"/>
      <c r="R39" s="160"/>
      <c r="S39" s="160"/>
      <c r="T39" s="160"/>
      <c r="U39" s="160"/>
      <c r="V39" s="160"/>
      <c r="W39" s="160"/>
      <c r="X39" s="160"/>
      <c r="Y39" s="151"/>
      <c r="Z39" s="151"/>
      <c r="AA39" s="151"/>
      <c r="AB39" s="151"/>
      <c r="AC39" s="151"/>
      <c r="AD39" s="151"/>
      <c r="AE39" s="151"/>
      <c r="AF39" s="151"/>
      <c r="AG39" s="151" t="s">
        <v>164</v>
      </c>
      <c r="AH39" s="151"/>
      <c r="AI39" s="151"/>
      <c r="AJ39" s="151"/>
      <c r="AK39" s="151"/>
      <c r="AL39" s="151"/>
      <c r="AM39" s="151"/>
      <c r="AN39" s="151"/>
      <c r="AO39" s="151"/>
      <c r="AP39" s="151"/>
      <c r="AQ39" s="151"/>
      <c r="AR39" s="151"/>
      <c r="AS39" s="151"/>
      <c r="AT39" s="151"/>
      <c r="AU39" s="151"/>
      <c r="AV39" s="151"/>
      <c r="AW39" s="151"/>
      <c r="AX39" s="151"/>
      <c r="AY39" s="151"/>
      <c r="AZ39" s="151"/>
      <c r="BA39" s="151"/>
      <c r="BB39" s="151"/>
      <c r="BC39" s="151"/>
      <c r="BD39" s="151"/>
      <c r="BE39" s="151"/>
      <c r="BF39" s="151"/>
      <c r="BG39" s="151"/>
      <c r="BH39" s="151"/>
    </row>
    <row r="40" spans="1:60" outlineLevel="1" x14ac:dyDescent="0.2">
      <c r="A40" s="158"/>
      <c r="B40" s="159"/>
      <c r="C40" s="181" t="s">
        <v>195</v>
      </c>
      <c r="D40" s="161"/>
      <c r="E40" s="162">
        <v>15</v>
      </c>
      <c r="F40" s="160"/>
      <c r="G40" s="160"/>
      <c r="H40" s="160"/>
      <c r="I40" s="160"/>
      <c r="J40" s="160"/>
      <c r="K40" s="160"/>
      <c r="L40" s="160"/>
      <c r="M40" s="160"/>
      <c r="N40" s="160"/>
      <c r="O40" s="160"/>
      <c r="P40" s="160"/>
      <c r="Q40" s="160"/>
      <c r="R40" s="160"/>
      <c r="S40" s="160"/>
      <c r="T40" s="160"/>
      <c r="U40" s="160"/>
      <c r="V40" s="160"/>
      <c r="W40" s="160"/>
      <c r="X40" s="160"/>
      <c r="Y40" s="151"/>
      <c r="Z40" s="151"/>
      <c r="AA40" s="151"/>
      <c r="AB40" s="151"/>
      <c r="AC40" s="151"/>
      <c r="AD40" s="151"/>
      <c r="AE40" s="151"/>
      <c r="AF40" s="151"/>
      <c r="AG40" s="151" t="s">
        <v>155</v>
      </c>
      <c r="AH40" s="151">
        <v>0</v>
      </c>
      <c r="AI40" s="151"/>
      <c r="AJ40" s="151"/>
      <c r="AK40" s="151"/>
      <c r="AL40" s="151"/>
      <c r="AM40" s="151"/>
      <c r="AN40" s="151"/>
      <c r="AO40" s="151"/>
      <c r="AP40" s="151"/>
      <c r="AQ40" s="151"/>
      <c r="AR40" s="151"/>
      <c r="AS40" s="151"/>
      <c r="AT40" s="151"/>
      <c r="AU40" s="151"/>
      <c r="AV40" s="151"/>
      <c r="AW40" s="151"/>
      <c r="AX40" s="151"/>
      <c r="AY40" s="151"/>
      <c r="AZ40" s="151"/>
      <c r="BA40" s="151"/>
      <c r="BB40" s="151"/>
      <c r="BC40" s="151"/>
      <c r="BD40" s="151"/>
      <c r="BE40" s="151"/>
      <c r="BF40" s="151"/>
      <c r="BG40" s="151"/>
      <c r="BH40" s="151"/>
    </row>
    <row r="41" spans="1:60" outlineLevel="1" x14ac:dyDescent="0.2">
      <c r="A41" s="158"/>
      <c r="B41" s="159"/>
      <c r="C41" s="181" t="s">
        <v>196</v>
      </c>
      <c r="D41" s="161"/>
      <c r="E41" s="162">
        <v>129.5</v>
      </c>
      <c r="F41" s="160"/>
      <c r="G41" s="160"/>
      <c r="H41" s="160"/>
      <c r="I41" s="160"/>
      <c r="J41" s="160"/>
      <c r="K41" s="160"/>
      <c r="L41" s="160"/>
      <c r="M41" s="160"/>
      <c r="N41" s="160"/>
      <c r="O41" s="160"/>
      <c r="P41" s="160"/>
      <c r="Q41" s="160"/>
      <c r="R41" s="160"/>
      <c r="S41" s="160"/>
      <c r="T41" s="160"/>
      <c r="U41" s="160"/>
      <c r="V41" s="160"/>
      <c r="W41" s="160"/>
      <c r="X41" s="160"/>
      <c r="Y41" s="151"/>
      <c r="Z41" s="151"/>
      <c r="AA41" s="151"/>
      <c r="AB41" s="151"/>
      <c r="AC41" s="151"/>
      <c r="AD41" s="151"/>
      <c r="AE41" s="151"/>
      <c r="AF41" s="151"/>
      <c r="AG41" s="151" t="s">
        <v>155</v>
      </c>
      <c r="AH41" s="151">
        <v>0</v>
      </c>
      <c r="AI41" s="151"/>
      <c r="AJ41" s="151"/>
      <c r="AK41" s="151"/>
      <c r="AL41" s="151"/>
      <c r="AM41" s="151"/>
      <c r="AN41" s="151"/>
      <c r="AO41" s="151"/>
      <c r="AP41" s="151"/>
      <c r="AQ41" s="151"/>
      <c r="AR41" s="151"/>
      <c r="AS41" s="151"/>
      <c r="AT41" s="151"/>
      <c r="AU41" s="151"/>
      <c r="AV41" s="151"/>
      <c r="AW41" s="151"/>
      <c r="AX41" s="151"/>
      <c r="AY41" s="151"/>
      <c r="AZ41" s="151"/>
      <c r="BA41" s="151"/>
      <c r="BB41" s="151"/>
      <c r="BC41" s="151"/>
      <c r="BD41" s="151"/>
      <c r="BE41" s="151"/>
      <c r="BF41" s="151"/>
      <c r="BG41" s="151"/>
      <c r="BH41" s="151"/>
    </row>
    <row r="42" spans="1:60" outlineLevel="1" x14ac:dyDescent="0.2">
      <c r="A42" s="158"/>
      <c r="B42" s="159"/>
      <c r="C42" s="181" t="s">
        <v>197</v>
      </c>
      <c r="D42" s="161"/>
      <c r="E42" s="162">
        <v>177.5</v>
      </c>
      <c r="F42" s="160"/>
      <c r="G42" s="160"/>
      <c r="H42" s="160"/>
      <c r="I42" s="160"/>
      <c r="J42" s="160"/>
      <c r="K42" s="160"/>
      <c r="L42" s="160"/>
      <c r="M42" s="160"/>
      <c r="N42" s="160"/>
      <c r="O42" s="160"/>
      <c r="P42" s="160"/>
      <c r="Q42" s="160"/>
      <c r="R42" s="160"/>
      <c r="S42" s="160"/>
      <c r="T42" s="160"/>
      <c r="U42" s="160"/>
      <c r="V42" s="160"/>
      <c r="W42" s="160"/>
      <c r="X42" s="160"/>
      <c r="Y42" s="151"/>
      <c r="Z42" s="151"/>
      <c r="AA42" s="151"/>
      <c r="AB42" s="151"/>
      <c r="AC42" s="151"/>
      <c r="AD42" s="151"/>
      <c r="AE42" s="151"/>
      <c r="AF42" s="151"/>
      <c r="AG42" s="151" t="s">
        <v>155</v>
      </c>
      <c r="AH42" s="151">
        <v>0</v>
      </c>
      <c r="AI42" s="151"/>
      <c r="AJ42" s="151"/>
      <c r="AK42" s="151"/>
      <c r="AL42" s="151"/>
      <c r="AM42" s="151"/>
      <c r="AN42" s="151"/>
      <c r="AO42" s="151"/>
      <c r="AP42" s="151"/>
      <c r="AQ42" s="151"/>
      <c r="AR42" s="151"/>
      <c r="AS42" s="151"/>
      <c r="AT42" s="151"/>
      <c r="AU42" s="151"/>
      <c r="AV42" s="151"/>
      <c r="AW42" s="151"/>
      <c r="AX42" s="151"/>
      <c r="AY42" s="151"/>
      <c r="AZ42" s="151"/>
      <c r="BA42" s="151"/>
      <c r="BB42" s="151"/>
      <c r="BC42" s="151"/>
      <c r="BD42" s="151"/>
      <c r="BE42" s="151"/>
      <c r="BF42" s="151"/>
      <c r="BG42" s="151"/>
      <c r="BH42" s="151"/>
    </row>
    <row r="43" spans="1:60" ht="22.5" outlineLevel="1" x14ac:dyDescent="0.2">
      <c r="A43" s="170">
        <v>10</v>
      </c>
      <c r="B43" s="171" t="s">
        <v>198</v>
      </c>
      <c r="C43" s="180" t="s">
        <v>199</v>
      </c>
      <c r="D43" s="172" t="s">
        <v>200</v>
      </c>
      <c r="E43" s="173">
        <v>310.07</v>
      </c>
      <c r="F43" s="174"/>
      <c r="G43" s="175">
        <f>ROUND(E43*F43,2)</f>
        <v>0</v>
      </c>
      <c r="H43" s="174"/>
      <c r="I43" s="175">
        <f>ROUND(E43*H43,2)</f>
        <v>0</v>
      </c>
      <c r="J43" s="174"/>
      <c r="K43" s="175">
        <f>ROUND(E43*J43,2)</f>
        <v>0</v>
      </c>
      <c r="L43" s="175">
        <v>21</v>
      </c>
      <c r="M43" s="175">
        <f>G43*(1+L43/100)</f>
        <v>0</v>
      </c>
      <c r="N43" s="175">
        <v>0.06</v>
      </c>
      <c r="O43" s="175">
        <f>ROUND(E43*N43,2)</f>
        <v>18.600000000000001</v>
      </c>
      <c r="P43" s="175">
        <v>0</v>
      </c>
      <c r="Q43" s="175">
        <f>ROUND(E43*P43,2)</f>
        <v>0</v>
      </c>
      <c r="R43" s="175" t="s">
        <v>179</v>
      </c>
      <c r="S43" s="175" t="s">
        <v>151</v>
      </c>
      <c r="T43" s="176" t="s">
        <v>151</v>
      </c>
      <c r="U43" s="160">
        <v>0</v>
      </c>
      <c r="V43" s="160">
        <f>ROUND(E43*U43,2)</f>
        <v>0</v>
      </c>
      <c r="W43" s="160"/>
      <c r="X43" s="160" t="s">
        <v>180</v>
      </c>
      <c r="Y43" s="151"/>
      <c r="Z43" s="151"/>
      <c r="AA43" s="151"/>
      <c r="AB43" s="151"/>
      <c r="AC43" s="151"/>
      <c r="AD43" s="151"/>
      <c r="AE43" s="151"/>
      <c r="AF43" s="151"/>
      <c r="AG43" s="151" t="s">
        <v>181</v>
      </c>
      <c r="AH43" s="151"/>
      <c r="AI43" s="151"/>
      <c r="AJ43" s="151"/>
      <c r="AK43" s="151"/>
      <c r="AL43" s="151"/>
      <c r="AM43" s="151"/>
      <c r="AN43" s="151"/>
      <c r="AO43" s="151"/>
      <c r="AP43" s="151"/>
      <c r="AQ43" s="151"/>
      <c r="AR43" s="151"/>
      <c r="AS43" s="151"/>
      <c r="AT43" s="151"/>
      <c r="AU43" s="151"/>
      <c r="AV43" s="151"/>
      <c r="AW43" s="151"/>
      <c r="AX43" s="151"/>
      <c r="AY43" s="151"/>
      <c r="AZ43" s="151"/>
      <c r="BA43" s="151"/>
      <c r="BB43" s="151"/>
      <c r="BC43" s="151"/>
      <c r="BD43" s="151"/>
      <c r="BE43" s="151"/>
      <c r="BF43" s="151"/>
      <c r="BG43" s="151"/>
      <c r="BH43" s="151"/>
    </row>
    <row r="44" spans="1:60" outlineLevel="1" x14ac:dyDescent="0.2">
      <c r="A44" s="158"/>
      <c r="B44" s="159"/>
      <c r="C44" s="181" t="s">
        <v>201</v>
      </c>
      <c r="D44" s="161"/>
      <c r="E44" s="162">
        <v>130.79499999999999</v>
      </c>
      <c r="F44" s="160"/>
      <c r="G44" s="160"/>
      <c r="H44" s="160"/>
      <c r="I44" s="160"/>
      <c r="J44" s="160"/>
      <c r="K44" s="160"/>
      <c r="L44" s="160"/>
      <c r="M44" s="160"/>
      <c r="N44" s="160"/>
      <c r="O44" s="160"/>
      <c r="P44" s="160"/>
      <c r="Q44" s="160"/>
      <c r="R44" s="160"/>
      <c r="S44" s="160"/>
      <c r="T44" s="160"/>
      <c r="U44" s="160"/>
      <c r="V44" s="160"/>
      <c r="W44" s="160"/>
      <c r="X44" s="160"/>
      <c r="Y44" s="151"/>
      <c r="Z44" s="151"/>
      <c r="AA44" s="151"/>
      <c r="AB44" s="151"/>
      <c r="AC44" s="151"/>
      <c r="AD44" s="151"/>
      <c r="AE44" s="151"/>
      <c r="AF44" s="151"/>
      <c r="AG44" s="151" t="s">
        <v>155</v>
      </c>
      <c r="AH44" s="151">
        <v>0</v>
      </c>
      <c r="AI44" s="151"/>
      <c r="AJ44" s="151"/>
      <c r="AK44" s="151"/>
      <c r="AL44" s="151"/>
      <c r="AM44" s="151"/>
      <c r="AN44" s="151"/>
      <c r="AO44" s="151"/>
      <c r="AP44" s="151"/>
      <c r="AQ44" s="151"/>
      <c r="AR44" s="151"/>
      <c r="AS44" s="151"/>
      <c r="AT44" s="151"/>
      <c r="AU44" s="151"/>
      <c r="AV44" s="151"/>
      <c r="AW44" s="151"/>
      <c r="AX44" s="151"/>
      <c r="AY44" s="151"/>
      <c r="AZ44" s="151"/>
      <c r="BA44" s="151"/>
      <c r="BB44" s="151"/>
      <c r="BC44" s="151"/>
      <c r="BD44" s="151"/>
      <c r="BE44" s="151"/>
      <c r="BF44" s="151"/>
      <c r="BG44" s="151"/>
      <c r="BH44" s="151"/>
    </row>
    <row r="45" spans="1:60" outlineLevel="1" x14ac:dyDescent="0.2">
      <c r="A45" s="158"/>
      <c r="B45" s="159"/>
      <c r="C45" s="181" t="s">
        <v>202</v>
      </c>
      <c r="D45" s="161"/>
      <c r="E45" s="162">
        <v>179.27500000000001</v>
      </c>
      <c r="F45" s="160"/>
      <c r="G45" s="160"/>
      <c r="H45" s="160"/>
      <c r="I45" s="160"/>
      <c r="J45" s="160"/>
      <c r="K45" s="160"/>
      <c r="L45" s="160"/>
      <c r="M45" s="160"/>
      <c r="N45" s="160"/>
      <c r="O45" s="160"/>
      <c r="P45" s="160"/>
      <c r="Q45" s="160"/>
      <c r="R45" s="160"/>
      <c r="S45" s="160"/>
      <c r="T45" s="160"/>
      <c r="U45" s="160"/>
      <c r="V45" s="160"/>
      <c r="W45" s="160"/>
      <c r="X45" s="160"/>
      <c r="Y45" s="151"/>
      <c r="Z45" s="151"/>
      <c r="AA45" s="151"/>
      <c r="AB45" s="151"/>
      <c r="AC45" s="151"/>
      <c r="AD45" s="151"/>
      <c r="AE45" s="151"/>
      <c r="AF45" s="151"/>
      <c r="AG45" s="151" t="s">
        <v>155</v>
      </c>
      <c r="AH45" s="151">
        <v>0</v>
      </c>
      <c r="AI45" s="151"/>
      <c r="AJ45" s="151"/>
      <c r="AK45" s="151"/>
      <c r="AL45" s="151"/>
      <c r="AM45" s="151"/>
      <c r="AN45" s="151"/>
      <c r="AO45" s="151"/>
      <c r="AP45" s="151"/>
      <c r="AQ45" s="151"/>
      <c r="AR45" s="151"/>
      <c r="AS45" s="151"/>
      <c r="AT45" s="151"/>
      <c r="AU45" s="151"/>
      <c r="AV45" s="151"/>
      <c r="AW45" s="151"/>
      <c r="AX45" s="151"/>
      <c r="AY45" s="151"/>
      <c r="AZ45" s="151"/>
      <c r="BA45" s="151"/>
      <c r="BB45" s="151"/>
      <c r="BC45" s="151"/>
      <c r="BD45" s="151"/>
      <c r="BE45" s="151"/>
      <c r="BF45" s="151"/>
      <c r="BG45" s="151"/>
      <c r="BH45" s="151"/>
    </row>
    <row r="46" spans="1:60" outlineLevel="1" x14ac:dyDescent="0.2">
      <c r="A46" s="170">
        <v>11</v>
      </c>
      <c r="B46" s="171" t="s">
        <v>203</v>
      </c>
      <c r="C46" s="180" t="s">
        <v>204</v>
      </c>
      <c r="D46" s="172" t="s">
        <v>200</v>
      </c>
      <c r="E46" s="173">
        <v>15.15</v>
      </c>
      <c r="F46" s="174"/>
      <c r="G46" s="175">
        <f>ROUND(E46*F46,2)</f>
        <v>0</v>
      </c>
      <c r="H46" s="174"/>
      <c r="I46" s="175">
        <f>ROUND(E46*H46,2)</f>
        <v>0</v>
      </c>
      <c r="J46" s="174"/>
      <c r="K46" s="175">
        <f>ROUND(E46*J46,2)</f>
        <v>0</v>
      </c>
      <c r="L46" s="175">
        <v>21</v>
      </c>
      <c r="M46" s="175">
        <f>G46*(1+L46/100)</f>
        <v>0</v>
      </c>
      <c r="N46" s="175">
        <v>0.08</v>
      </c>
      <c r="O46" s="175">
        <f>ROUND(E46*N46,2)</f>
        <v>1.21</v>
      </c>
      <c r="P46" s="175">
        <v>0</v>
      </c>
      <c r="Q46" s="175">
        <f>ROUND(E46*P46,2)</f>
        <v>0</v>
      </c>
      <c r="R46" s="175" t="s">
        <v>179</v>
      </c>
      <c r="S46" s="175" t="s">
        <v>151</v>
      </c>
      <c r="T46" s="176" t="s">
        <v>151</v>
      </c>
      <c r="U46" s="160">
        <v>0</v>
      </c>
      <c r="V46" s="160">
        <f>ROUND(E46*U46,2)</f>
        <v>0</v>
      </c>
      <c r="W46" s="160"/>
      <c r="X46" s="160" t="s">
        <v>180</v>
      </c>
      <c r="Y46" s="151"/>
      <c r="Z46" s="151"/>
      <c r="AA46" s="151"/>
      <c r="AB46" s="151"/>
      <c r="AC46" s="151"/>
      <c r="AD46" s="151"/>
      <c r="AE46" s="151"/>
      <c r="AF46" s="151"/>
      <c r="AG46" s="151" t="s">
        <v>181</v>
      </c>
      <c r="AH46" s="151"/>
      <c r="AI46" s="151"/>
      <c r="AJ46" s="151"/>
      <c r="AK46" s="151"/>
      <c r="AL46" s="151"/>
      <c r="AM46" s="151"/>
      <c r="AN46" s="151"/>
      <c r="AO46" s="151"/>
      <c r="AP46" s="151"/>
      <c r="AQ46" s="151"/>
      <c r="AR46" s="151"/>
      <c r="AS46" s="151"/>
      <c r="AT46" s="151"/>
      <c r="AU46" s="151"/>
      <c r="AV46" s="151"/>
      <c r="AW46" s="151"/>
      <c r="AX46" s="151"/>
      <c r="AY46" s="151"/>
      <c r="AZ46" s="151"/>
      <c r="BA46" s="151"/>
      <c r="BB46" s="151"/>
      <c r="BC46" s="151"/>
      <c r="BD46" s="151"/>
      <c r="BE46" s="151"/>
      <c r="BF46" s="151"/>
      <c r="BG46" s="151"/>
      <c r="BH46" s="151"/>
    </row>
    <row r="47" spans="1:60" outlineLevel="1" x14ac:dyDescent="0.2">
      <c r="A47" s="158"/>
      <c r="B47" s="159"/>
      <c r="C47" s="181" t="s">
        <v>205</v>
      </c>
      <c r="D47" s="161"/>
      <c r="E47" s="162">
        <v>15.15</v>
      </c>
      <c r="F47" s="160"/>
      <c r="G47" s="160"/>
      <c r="H47" s="160"/>
      <c r="I47" s="160"/>
      <c r="J47" s="160"/>
      <c r="K47" s="160"/>
      <c r="L47" s="160"/>
      <c r="M47" s="160"/>
      <c r="N47" s="160"/>
      <c r="O47" s="160"/>
      <c r="P47" s="160"/>
      <c r="Q47" s="160"/>
      <c r="R47" s="160"/>
      <c r="S47" s="160"/>
      <c r="T47" s="160"/>
      <c r="U47" s="160"/>
      <c r="V47" s="160"/>
      <c r="W47" s="160"/>
      <c r="X47" s="160"/>
      <c r="Y47" s="151"/>
      <c r="Z47" s="151"/>
      <c r="AA47" s="151"/>
      <c r="AB47" s="151"/>
      <c r="AC47" s="151"/>
      <c r="AD47" s="151"/>
      <c r="AE47" s="151"/>
      <c r="AF47" s="151"/>
      <c r="AG47" s="151" t="s">
        <v>155</v>
      </c>
      <c r="AH47" s="151">
        <v>0</v>
      </c>
      <c r="AI47" s="151"/>
      <c r="AJ47" s="151"/>
      <c r="AK47" s="151"/>
      <c r="AL47" s="151"/>
      <c r="AM47" s="151"/>
      <c r="AN47" s="151"/>
      <c r="AO47" s="151"/>
      <c r="AP47" s="151"/>
      <c r="AQ47" s="151"/>
      <c r="AR47" s="151"/>
      <c r="AS47" s="151"/>
      <c r="AT47" s="151"/>
      <c r="AU47" s="151"/>
      <c r="AV47" s="151"/>
      <c r="AW47" s="151"/>
      <c r="AX47" s="151"/>
      <c r="AY47" s="151"/>
      <c r="AZ47" s="151"/>
      <c r="BA47" s="151"/>
      <c r="BB47" s="151"/>
      <c r="BC47" s="151"/>
      <c r="BD47" s="151"/>
      <c r="BE47" s="151"/>
      <c r="BF47" s="151"/>
      <c r="BG47" s="151"/>
      <c r="BH47" s="151"/>
    </row>
    <row r="48" spans="1:60" x14ac:dyDescent="0.2">
      <c r="A48" s="164" t="s">
        <v>145</v>
      </c>
      <c r="B48" s="165" t="s">
        <v>115</v>
      </c>
      <c r="C48" s="179" t="s">
        <v>116</v>
      </c>
      <c r="D48" s="166"/>
      <c r="E48" s="167"/>
      <c r="F48" s="168"/>
      <c r="G48" s="168">
        <f>SUMIF(AG49:AG53,"&lt;&gt;NOR",G49:G53)</f>
        <v>0</v>
      </c>
      <c r="H48" s="168"/>
      <c r="I48" s="168">
        <f>SUM(I49:I53)</f>
        <v>0</v>
      </c>
      <c r="J48" s="168"/>
      <c r="K48" s="168">
        <f>SUM(K49:K53)</f>
        <v>0</v>
      </c>
      <c r="L48" s="168"/>
      <c r="M48" s="168">
        <f>SUM(M49:M53)</f>
        <v>0</v>
      </c>
      <c r="N48" s="168"/>
      <c r="O48" s="168">
        <f>SUM(O49:O53)</f>
        <v>0</v>
      </c>
      <c r="P48" s="168"/>
      <c r="Q48" s="168">
        <f>SUM(Q49:Q53)</f>
        <v>0</v>
      </c>
      <c r="R48" s="168"/>
      <c r="S48" s="168"/>
      <c r="T48" s="169"/>
      <c r="U48" s="163"/>
      <c r="V48" s="163">
        <f>SUM(V49:V53)</f>
        <v>402.08</v>
      </c>
      <c r="W48" s="163"/>
      <c r="X48" s="163"/>
      <c r="AG48" t="s">
        <v>146</v>
      </c>
    </row>
    <row r="49" spans="1:60" outlineLevel="1" x14ac:dyDescent="0.2">
      <c r="A49" s="170">
        <v>12</v>
      </c>
      <c r="B49" s="171" t="s">
        <v>206</v>
      </c>
      <c r="C49" s="180" t="s">
        <v>207</v>
      </c>
      <c r="D49" s="172" t="s">
        <v>208</v>
      </c>
      <c r="E49" s="173">
        <v>1030.97892</v>
      </c>
      <c r="F49" s="174"/>
      <c r="G49" s="175">
        <f>ROUND(E49*F49,2)</f>
        <v>0</v>
      </c>
      <c r="H49" s="174"/>
      <c r="I49" s="175">
        <f>ROUND(E49*H49,2)</f>
        <v>0</v>
      </c>
      <c r="J49" s="174"/>
      <c r="K49" s="175">
        <f>ROUND(E49*J49,2)</f>
        <v>0</v>
      </c>
      <c r="L49" s="175">
        <v>21</v>
      </c>
      <c r="M49" s="175">
        <f>G49*(1+L49/100)</f>
        <v>0</v>
      </c>
      <c r="N49" s="175">
        <v>0</v>
      </c>
      <c r="O49" s="175">
        <f>ROUND(E49*N49,2)</f>
        <v>0</v>
      </c>
      <c r="P49" s="175">
        <v>0</v>
      </c>
      <c r="Q49" s="175">
        <f>ROUND(E49*P49,2)</f>
        <v>0</v>
      </c>
      <c r="R49" s="175" t="s">
        <v>150</v>
      </c>
      <c r="S49" s="175" t="s">
        <v>151</v>
      </c>
      <c r="T49" s="176" t="s">
        <v>151</v>
      </c>
      <c r="U49" s="160">
        <v>0.39</v>
      </c>
      <c r="V49" s="160">
        <f>ROUND(E49*U49,2)</f>
        <v>402.08</v>
      </c>
      <c r="W49" s="160"/>
      <c r="X49" s="160" t="s">
        <v>209</v>
      </c>
      <c r="Y49" s="151"/>
      <c r="Z49" s="151"/>
      <c r="AA49" s="151"/>
      <c r="AB49" s="151"/>
      <c r="AC49" s="151"/>
      <c r="AD49" s="151"/>
      <c r="AE49" s="151"/>
      <c r="AF49" s="151"/>
      <c r="AG49" s="151" t="s">
        <v>210</v>
      </c>
      <c r="AH49" s="151"/>
      <c r="AI49" s="151"/>
      <c r="AJ49" s="151"/>
      <c r="AK49" s="151"/>
      <c r="AL49" s="151"/>
      <c r="AM49" s="151"/>
      <c r="AN49" s="151"/>
      <c r="AO49" s="151"/>
      <c r="AP49" s="151"/>
      <c r="AQ49" s="151"/>
      <c r="AR49" s="151"/>
      <c r="AS49" s="151"/>
      <c r="AT49" s="151"/>
      <c r="AU49" s="151"/>
      <c r="AV49" s="151"/>
      <c r="AW49" s="151"/>
      <c r="AX49" s="151"/>
      <c r="AY49" s="151"/>
      <c r="AZ49" s="151"/>
      <c r="BA49" s="151"/>
      <c r="BB49" s="151"/>
      <c r="BC49" s="151"/>
      <c r="BD49" s="151"/>
      <c r="BE49" s="151"/>
      <c r="BF49" s="151"/>
      <c r="BG49" s="151"/>
      <c r="BH49" s="151"/>
    </row>
    <row r="50" spans="1:60" outlineLevel="1" x14ac:dyDescent="0.2">
      <c r="A50" s="158"/>
      <c r="B50" s="159"/>
      <c r="C50" s="243" t="s">
        <v>211</v>
      </c>
      <c r="D50" s="244"/>
      <c r="E50" s="244"/>
      <c r="F50" s="244"/>
      <c r="G50" s="244"/>
      <c r="H50" s="160"/>
      <c r="I50" s="160"/>
      <c r="J50" s="160"/>
      <c r="K50" s="160"/>
      <c r="L50" s="160"/>
      <c r="M50" s="160"/>
      <c r="N50" s="160"/>
      <c r="O50" s="160"/>
      <c r="P50" s="160"/>
      <c r="Q50" s="160"/>
      <c r="R50" s="160"/>
      <c r="S50" s="160"/>
      <c r="T50" s="160"/>
      <c r="U50" s="160"/>
      <c r="V50" s="160"/>
      <c r="W50" s="160"/>
      <c r="X50" s="160"/>
      <c r="Y50" s="151"/>
      <c r="Z50" s="151"/>
      <c r="AA50" s="151"/>
      <c r="AB50" s="151"/>
      <c r="AC50" s="151"/>
      <c r="AD50" s="151"/>
      <c r="AE50" s="151"/>
      <c r="AF50" s="151"/>
      <c r="AG50" s="151" t="s">
        <v>164</v>
      </c>
      <c r="AH50" s="151"/>
      <c r="AI50" s="151"/>
      <c r="AJ50" s="151"/>
      <c r="AK50" s="151"/>
      <c r="AL50" s="151"/>
      <c r="AM50" s="151"/>
      <c r="AN50" s="151"/>
      <c r="AO50" s="151"/>
      <c r="AP50" s="151"/>
      <c r="AQ50" s="151"/>
      <c r="AR50" s="151"/>
      <c r="AS50" s="151"/>
      <c r="AT50" s="151"/>
      <c r="AU50" s="151"/>
      <c r="AV50" s="151"/>
      <c r="AW50" s="151"/>
      <c r="AX50" s="151"/>
      <c r="AY50" s="151"/>
      <c r="AZ50" s="151"/>
      <c r="BA50" s="151"/>
      <c r="BB50" s="151"/>
      <c r="BC50" s="151"/>
      <c r="BD50" s="151"/>
      <c r="BE50" s="151"/>
      <c r="BF50" s="151"/>
      <c r="BG50" s="151"/>
      <c r="BH50" s="151"/>
    </row>
    <row r="51" spans="1:60" outlineLevel="1" x14ac:dyDescent="0.2">
      <c r="A51" s="158"/>
      <c r="B51" s="159"/>
      <c r="C51" s="181" t="s">
        <v>212</v>
      </c>
      <c r="D51" s="161"/>
      <c r="E51" s="162"/>
      <c r="F51" s="160"/>
      <c r="G51" s="160"/>
      <c r="H51" s="160"/>
      <c r="I51" s="160"/>
      <c r="J51" s="160"/>
      <c r="K51" s="160"/>
      <c r="L51" s="160"/>
      <c r="M51" s="160"/>
      <c r="N51" s="160"/>
      <c r="O51" s="160"/>
      <c r="P51" s="160"/>
      <c r="Q51" s="160"/>
      <c r="R51" s="160"/>
      <c r="S51" s="160"/>
      <c r="T51" s="160"/>
      <c r="U51" s="160"/>
      <c r="V51" s="160"/>
      <c r="W51" s="160"/>
      <c r="X51" s="160"/>
      <c r="Y51" s="151"/>
      <c r="Z51" s="151"/>
      <c r="AA51" s="151"/>
      <c r="AB51" s="151"/>
      <c r="AC51" s="151"/>
      <c r="AD51" s="151"/>
      <c r="AE51" s="151"/>
      <c r="AF51" s="151"/>
      <c r="AG51" s="151" t="s">
        <v>155</v>
      </c>
      <c r="AH51" s="151">
        <v>0</v>
      </c>
      <c r="AI51" s="151"/>
      <c r="AJ51" s="151"/>
      <c r="AK51" s="151"/>
      <c r="AL51" s="151"/>
      <c r="AM51" s="151"/>
      <c r="AN51" s="151"/>
      <c r="AO51" s="151"/>
      <c r="AP51" s="151"/>
      <c r="AQ51" s="151"/>
      <c r="AR51" s="151"/>
      <c r="AS51" s="151"/>
      <c r="AT51" s="151"/>
      <c r="AU51" s="151"/>
      <c r="AV51" s="151"/>
      <c r="AW51" s="151"/>
      <c r="AX51" s="151"/>
      <c r="AY51" s="151"/>
      <c r="AZ51" s="151"/>
      <c r="BA51" s="151"/>
      <c r="BB51" s="151"/>
      <c r="BC51" s="151"/>
      <c r="BD51" s="151"/>
      <c r="BE51" s="151"/>
      <c r="BF51" s="151"/>
      <c r="BG51" s="151"/>
      <c r="BH51" s="151"/>
    </row>
    <row r="52" spans="1:60" outlineLevel="1" x14ac:dyDescent="0.2">
      <c r="A52" s="158"/>
      <c r="B52" s="159"/>
      <c r="C52" s="181" t="s">
        <v>213</v>
      </c>
      <c r="D52" s="161"/>
      <c r="E52" s="162"/>
      <c r="F52" s="160"/>
      <c r="G52" s="160"/>
      <c r="H52" s="160"/>
      <c r="I52" s="160"/>
      <c r="J52" s="160"/>
      <c r="K52" s="160"/>
      <c r="L52" s="160"/>
      <c r="M52" s="160"/>
      <c r="N52" s="160"/>
      <c r="O52" s="160"/>
      <c r="P52" s="160"/>
      <c r="Q52" s="160"/>
      <c r="R52" s="160"/>
      <c r="S52" s="160"/>
      <c r="T52" s="160"/>
      <c r="U52" s="160"/>
      <c r="V52" s="160"/>
      <c r="W52" s="160"/>
      <c r="X52" s="160"/>
      <c r="Y52" s="151"/>
      <c r="Z52" s="151"/>
      <c r="AA52" s="151"/>
      <c r="AB52" s="151"/>
      <c r="AC52" s="151"/>
      <c r="AD52" s="151"/>
      <c r="AE52" s="151"/>
      <c r="AF52" s="151"/>
      <c r="AG52" s="151" t="s">
        <v>155</v>
      </c>
      <c r="AH52" s="151">
        <v>0</v>
      </c>
      <c r="AI52" s="151"/>
      <c r="AJ52" s="151"/>
      <c r="AK52" s="151"/>
      <c r="AL52" s="151"/>
      <c r="AM52" s="151"/>
      <c r="AN52" s="151"/>
      <c r="AO52" s="151"/>
      <c r="AP52" s="151"/>
      <c r="AQ52" s="151"/>
      <c r="AR52" s="151"/>
      <c r="AS52" s="151"/>
      <c r="AT52" s="151"/>
      <c r="AU52" s="151"/>
      <c r="AV52" s="151"/>
      <c r="AW52" s="151"/>
      <c r="AX52" s="151"/>
      <c r="AY52" s="151"/>
      <c r="AZ52" s="151"/>
      <c r="BA52" s="151"/>
      <c r="BB52" s="151"/>
      <c r="BC52" s="151"/>
      <c r="BD52" s="151"/>
      <c r="BE52" s="151"/>
      <c r="BF52" s="151"/>
      <c r="BG52" s="151"/>
      <c r="BH52" s="151"/>
    </row>
    <row r="53" spans="1:60" outlineLevel="1" x14ac:dyDescent="0.2">
      <c r="A53" s="158"/>
      <c r="B53" s="159"/>
      <c r="C53" s="181" t="s">
        <v>214</v>
      </c>
      <c r="D53" s="161"/>
      <c r="E53" s="162">
        <v>1030.97892</v>
      </c>
      <c r="F53" s="160"/>
      <c r="G53" s="160"/>
      <c r="H53" s="160"/>
      <c r="I53" s="160"/>
      <c r="J53" s="160"/>
      <c r="K53" s="160"/>
      <c r="L53" s="160"/>
      <c r="M53" s="160"/>
      <c r="N53" s="160"/>
      <c r="O53" s="160"/>
      <c r="P53" s="160"/>
      <c r="Q53" s="160"/>
      <c r="R53" s="160"/>
      <c r="S53" s="160"/>
      <c r="T53" s="160"/>
      <c r="U53" s="160"/>
      <c r="V53" s="160"/>
      <c r="W53" s="160"/>
      <c r="X53" s="160"/>
      <c r="Y53" s="151"/>
      <c r="Z53" s="151"/>
      <c r="AA53" s="151"/>
      <c r="AB53" s="151"/>
      <c r="AC53" s="151"/>
      <c r="AD53" s="151"/>
      <c r="AE53" s="151"/>
      <c r="AF53" s="151"/>
      <c r="AG53" s="151" t="s">
        <v>155</v>
      </c>
      <c r="AH53" s="151">
        <v>0</v>
      </c>
      <c r="AI53" s="151"/>
      <c r="AJ53" s="151"/>
      <c r="AK53" s="151"/>
      <c r="AL53" s="151"/>
      <c r="AM53" s="151"/>
      <c r="AN53" s="151"/>
      <c r="AO53" s="151"/>
      <c r="AP53" s="151"/>
      <c r="AQ53" s="151"/>
      <c r="AR53" s="151"/>
      <c r="AS53" s="151"/>
      <c r="AT53" s="151"/>
      <c r="AU53" s="151"/>
      <c r="AV53" s="151"/>
      <c r="AW53" s="151"/>
      <c r="AX53" s="151"/>
      <c r="AY53" s="151"/>
      <c r="AZ53" s="151"/>
      <c r="BA53" s="151"/>
      <c r="BB53" s="151"/>
      <c r="BC53" s="151"/>
      <c r="BD53" s="151"/>
      <c r="BE53" s="151"/>
      <c r="BF53" s="151"/>
      <c r="BG53" s="151"/>
      <c r="BH53" s="151"/>
    </row>
    <row r="54" spans="1:60" x14ac:dyDescent="0.2">
      <c r="A54" s="3"/>
      <c r="B54" s="4"/>
      <c r="C54" s="182"/>
      <c r="D54" s="6"/>
      <c r="E54" s="3"/>
      <c r="F54" s="3"/>
      <c r="G54" s="3"/>
      <c r="H54" s="3"/>
      <c r="I54" s="3"/>
      <c r="J54" s="3"/>
      <c r="K54" s="3"/>
      <c r="L54" s="3"/>
      <c r="M54" s="3"/>
      <c r="N54" s="3"/>
      <c r="O54" s="3"/>
      <c r="P54" s="3"/>
      <c r="Q54" s="3"/>
      <c r="R54" s="3"/>
      <c r="S54" s="3"/>
      <c r="T54" s="3"/>
      <c r="U54" s="3"/>
      <c r="V54" s="3"/>
      <c r="W54" s="3"/>
      <c r="X54" s="3"/>
      <c r="AE54">
        <v>15</v>
      </c>
      <c r="AF54">
        <v>21</v>
      </c>
      <c r="AG54" t="s">
        <v>132</v>
      </c>
    </row>
    <row r="55" spans="1:60" x14ac:dyDescent="0.2">
      <c r="A55" s="154"/>
      <c r="B55" s="155" t="s">
        <v>29</v>
      </c>
      <c r="C55" s="183"/>
      <c r="D55" s="156"/>
      <c r="E55" s="157"/>
      <c r="F55" s="157"/>
      <c r="G55" s="178">
        <f>G8+G20+G37+G48</f>
        <v>0</v>
      </c>
      <c r="H55" s="3"/>
      <c r="I55" s="3"/>
      <c r="J55" s="3"/>
      <c r="K55" s="3"/>
      <c r="L55" s="3"/>
      <c r="M55" s="3"/>
      <c r="N55" s="3"/>
      <c r="O55" s="3"/>
      <c r="P55" s="3"/>
      <c r="Q55" s="3"/>
      <c r="R55" s="3"/>
      <c r="S55" s="3"/>
      <c r="T55" s="3"/>
      <c r="U55" s="3"/>
      <c r="V55" s="3"/>
      <c r="W55" s="3"/>
      <c r="X55" s="3"/>
      <c r="AE55">
        <f>SUMIF(L7:L53,AE54,G7:G53)</f>
        <v>0</v>
      </c>
      <c r="AF55">
        <f>SUMIF(L7:L53,AF54,G7:G53)</f>
        <v>0</v>
      </c>
      <c r="AG55" t="s">
        <v>215</v>
      </c>
    </row>
    <row r="56" spans="1:60" x14ac:dyDescent="0.2">
      <c r="C56" s="184"/>
      <c r="D56" s="10"/>
      <c r="AG56" t="s">
        <v>216</v>
      </c>
    </row>
    <row r="57" spans="1:60" x14ac:dyDescent="0.2">
      <c r="D57" s="10"/>
    </row>
    <row r="58" spans="1:60" x14ac:dyDescent="0.2">
      <c r="D58" s="10"/>
    </row>
    <row r="59" spans="1:60" x14ac:dyDescent="0.2">
      <c r="D59" s="10"/>
    </row>
    <row r="60" spans="1:60" x14ac:dyDescent="0.2">
      <c r="D60" s="10"/>
    </row>
    <row r="61" spans="1:60" x14ac:dyDescent="0.2">
      <c r="D61" s="10"/>
    </row>
    <row r="62" spans="1:60" x14ac:dyDescent="0.2">
      <c r="D62" s="10"/>
    </row>
    <row r="63" spans="1:60" x14ac:dyDescent="0.2">
      <c r="D63" s="10"/>
    </row>
    <row r="64" spans="1:60" x14ac:dyDescent="0.2">
      <c r="D64" s="10"/>
    </row>
    <row r="65" spans="4:4" x14ac:dyDescent="0.2">
      <c r="D65" s="10"/>
    </row>
    <row r="66" spans="4:4" x14ac:dyDescent="0.2">
      <c r="D66" s="10"/>
    </row>
    <row r="67" spans="4:4" x14ac:dyDescent="0.2">
      <c r="D67" s="10"/>
    </row>
    <row r="68" spans="4:4" x14ac:dyDescent="0.2">
      <c r="D68" s="10"/>
    </row>
    <row r="69" spans="4:4" x14ac:dyDescent="0.2">
      <c r="D69" s="10"/>
    </row>
    <row r="70" spans="4:4" x14ac:dyDescent="0.2">
      <c r="D70" s="10"/>
    </row>
    <row r="71" spans="4:4" x14ac:dyDescent="0.2">
      <c r="D71" s="10"/>
    </row>
    <row r="72" spans="4:4" x14ac:dyDescent="0.2">
      <c r="D72" s="10"/>
    </row>
    <row r="73" spans="4:4" x14ac:dyDescent="0.2">
      <c r="D73" s="10"/>
    </row>
    <row r="74" spans="4:4" x14ac:dyDescent="0.2">
      <c r="D74" s="10"/>
    </row>
    <row r="75" spans="4:4" x14ac:dyDescent="0.2">
      <c r="D75" s="10"/>
    </row>
    <row r="76" spans="4:4" x14ac:dyDescent="0.2">
      <c r="D76" s="10"/>
    </row>
    <row r="77" spans="4:4" x14ac:dyDescent="0.2">
      <c r="D77" s="10"/>
    </row>
    <row r="78" spans="4:4" x14ac:dyDescent="0.2">
      <c r="D78" s="10"/>
    </row>
    <row r="79" spans="4:4" x14ac:dyDescent="0.2">
      <c r="D79" s="10"/>
    </row>
    <row r="80" spans="4:4" x14ac:dyDescent="0.2">
      <c r="D80" s="10"/>
    </row>
    <row r="81" spans="4:4" x14ac:dyDescent="0.2">
      <c r="D81" s="10"/>
    </row>
    <row r="82" spans="4:4" x14ac:dyDescent="0.2">
      <c r="D82" s="10"/>
    </row>
    <row r="83" spans="4:4" x14ac:dyDescent="0.2">
      <c r="D83" s="10"/>
    </row>
    <row r="84" spans="4:4" x14ac:dyDescent="0.2">
      <c r="D84" s="10"/>
    </row>
    <row r="85" spans="4:4" x14ac:dyDescent="0.2">
      <c r="D85" s="10"/>
    </row>
    <row r="86" spans="4:4" x14ac:dyDescent="0.2">
      <c r="D86" s="10"/>
    </row>
    <row r="87" spans="4:4" x14ac:dyDescent="0.2">
      <c r="D87" s="10"/>
    </row>
    <row r="88" spans="4:4" x14ac:dyDescent="0.2">
      <c r="D88" s="10"/>
    </row>
    <row r="89" spans="4:4" x14ac:dyDescent="0.2">
      <c r="D89" s="10"/>
    </row>
    <row r="90" spans="4:4" x14ac:dyDescent="0.2">
      <c r="D90" s="10"/>
    </row>
    <row r="91" spans="4:4" x14ac:dyDescent="0.2">
      <c r="D91" s="10"/>
    </row>
    <row r="92" spans="4:4" x14ac:dyDescent="0.2">
      <c r="D92" s="10"/>
    </row>
    <row r="93" spans="4:4" x14ac:dyDescent="0.2">
      <c r="D93" s="10"/>
    </row>
    <row r="94" spans="4:4" x14ac:dyDescent="0.2">
      <c r="D94" s="10"/>
    </row>
    <row r="95" spans="4:4" x14ac:dyDescent="0.2">
      <c r="D95" s="10"/>
    </row>
    <row r="96" spans="4:4" x14ac:dyDescent="0.2">
      <c r="D96" s="10"/>
    </row>
    <row r="97" spans="4:4" x14ac:dyDescent="0.2">
      <c r="D97" s="10"/>
    </row>
    <row r="98" spans="4:4" x14ac:dyDescent="0.2">
      <c r="D98" s="10"/>
    </row>
    <row r="99" spans="4:4" x14ac:dyDescent="0.2">
      <c r="D99" s="10"/>
    </row>
    <row r="100" spans="4:4" x14ac:dyDescent="0.2">
      <c r="D100" s="10"/>
    </row>
    <row r="101" spans="4:4" x14ac:dyDescent="0.2">
      <c r="D101" s="10"/>
    </row>
    <row r="102" spans="4:4" x14ac:dyDescent="0.2">
      <c r="D102" s="10"/>
    </row>
    <row r="103" spans="4:4" x14ac:dyDescent="0.2">
      <c r="D103" s="10"/>
    </row>
    <row r="104" spans="4:4" x14ac:dyDescent="0.2">
      <c r="D104" s="10"/>
    </row>
    <row r="105" spans="4:4" x14ac:dyDescent="0.2">
      <c r="D105" s="10"/>
    </row>
    <row r="106" spans="4:4" x14ac:dyDescent="0.2">
      <c r="D106" s="10"/>
    </row>
    <row r="107" spans="4:4" x14ac:dyDescent="0.2">
      <c r="D107" s="10"/>
    </row>
    <row r="108" spans="4:4" x14ac:dyDescent="0.2">
      <c r="D108" s="10"/>
    </row>
    <row r="109" spans="4:4" x14ac:dyDescent="0.2">
      <c r="D109" s="10"/>
    </row>
    <row r="110" spans="4:4" x14ac:dyDescent="0.2">
      <c r="D110" s="10"/>
    </row>
    <row r="111" spans="4:4" x14ac:dyDescent="0.2">
      <c r="D111" s="10"/>
    </row>
    <row r="112" spans="4:4" x14ac:dyDescent="0.2">
      <c r="D112" s="10"/>
    </row>
    <row r="113" spans="4:4" x14ac:dyDescent="0.2">
      <c r="D113" s="10"/>
    </row>
    <row r="114" spans="4:4" x14ac:dyDescent="0.2">
      <c r="D114" s="10"/>
    </row>
    <row r="115" spans="4:4" x14ac:dyDescent="0.2">
      <c r="D115" s="10"/>
    </row>
    <row r="116" spans="4:4" x14ac:dyDescent="0.2">
      <c r="D116" s="10"/>
    </row>
    <row r="117" spans="4:4" x14ac:dyDescent="0.2">
      <c r="D117" s="10"/>
    </row>
    <row r="118" spans="4:4" x14ac:dyDescent="0.2">
      <c r="D118" s="10"/>
    </row>
    <row r="119" spans="4:4" x14ac:dyDescent="0.2">
      <c r="D119" s="10"/>
    </row>
    <row r="120" spans="4:4" x14ac:dyDescent="0.2">
      <c r="D120" s="10"/>
    </row>
    <row r="121" spans="4:4" x14ac:dyDescent="0.2">
      <c r="D121" s="10"/>
    </row>
    <row r="122" spans="4:4" x14ac:dyDescent="0.2">
      <c r="D122" s="10"/>
    </row>
    <row r="123" spans="4:4" x14ac:dyDescent="0.2">
      <c r="D123" s="10"/>
    </row>
    <row r="124" spans="4:4" x14ac:dyDescent="0.2">
      <c r="D124" s="10"/>
    </row>
    <row r="125" spans="4:4" x14ac:dyDescent="0.2">
      <c r="D125" s="10"/>
    </row>
    <row r="126" spans="4:4" x14ac:dyDescent="0.2">
      <c r="D126" s="10"/>
    </row>
    <row r="127" spans="4:4" x14ac:dyDescent="0.2">
      <c r="D127" s="10"/>
    </row>
    <row r="128" spans="4:4" x14ac:dyDescent="0.2">
      <c r="D128" s="10"/>
    </row>
    <row r="129" spans="4:4" x14ac:dyDescent="0.2">
      <c r="D129" s="10"/>
    </row>
    <row r="130" spans="4:4" x14ac:dyDescent="0.2">
      <c r="D130" s="10"/>
    </row>
    <row r="131" spans="4:4" x14ac:dyDescent="0.2">
      <c r="D131" s="10"/>
    </row>
    <row r="132" spans="4:4" x14ac:dyDescent="0.2">
      <c r="D132" s="10"/>
    </row>
    <row r="133" spans="4:4" x14ac:dyDescent="0.2">
      <c r="D133" s="10"/>
    </row>
    <row r="134" spans="4:4" x14ac:dyDescent="0.2">
      <c r="D134" s="10"/>
    </row>
    <row r="135" spans="4:4" x14ac:dyDescent="0.2">
      <c r="D135" s="10"/>
    </row>
    <row r="136" spans="4:4" x14ac:dyDescent="0.2">
      <c r="D136" s="10"/>
    </row>
    <row r="137" spans="4:4" x14ac:dyDescent="0.2">
      <c r="D137" s="10"/>
    </row>
    <row r="138" spans="4:4" x14ac:dyDescent="0.2">
      <c r="D138" s="10"/>
    </row>
    <row r="139" spans="4:4" x14ac:dyDescent="0.2">
      <c r="D139" s="10"/>
    </row>
    <row r="140" spans="4:4" x14ac:dyDescent="0.2">
      <c r="D140" s="10"/>
    </row>
    <row r="141" spans="4:4" x14ac:dyDescent="0.2">
      <c r="D141" s="10"/>
    </row>
    <row r="142" spans="4:4" x14ac:dyDescent="0.2">
      <c r="D142" s="10"/>
    </row>
    <row r="143" spans="4:4" x14ac:dyDescent="0.2">
      <c r="D143" s="10"/>
    </row>
    <row r="144" spans="4:4" x14ac:dyDescent="0.2">
      <c r="D144" s="10"/>
    </row>
    <row r="145" spans="4:4" x14ac:dyDescent="0.2">
      <c r="D145" s="10"/>
    </row>
    <row r="146" spans="4:4" x14ac:dyDescent="0.2">
      <c r="D146" s="10"/>
    </row>
    <row r="147" spans="4:4" x14ac:dyDescent="0.2">
      <c r="D147" s="10"/>
    </row>
    <row r="148" spans="4:4" x14ac:dyDescent="0.2">
      <c r="D148" s="10"/>
    </row>
    <row r="149" spans="4:4" x14ac:dyDescent="0.2">
      <c r="D149" s="10"/>
    </row>
    <row r="150" spans="4:4" x14ac:dyDescent="0.2">
      <c r="D150" s="10"/>
    </row>
    <row r="151" spans="4:4" x14ac:dyDescent="0.2">
      <c r="D151" s="10"/>
    </row>
    <row r="152" spans="4:4" x14ac:dyDescent="0.2">
      <c r="D152" s="10"/>
    </row>
    <row r="153" spans="4:4" x14ac:dyDescent="0.2">
      <c r="D153" s="10"/>
    </row>
    <row r="154" spans="4:4" x14ac:dyDescent="0.2">
      <c r="D154" s="10"/>
    </row>
    <row r="155" spans="4:4" x14ac:dyDescent="0.2">
      <c r="D155" s="10"/>
    </row>
    <row r="156" spans="4:4" x14ac:dyDescent="0.2">
      <c r="D156" s="10"/>
    </row>
    <row r="157" spans="4:4" x14ac:dyDescent="0.2">
      <c r="D157" s="10"/>
    </row>
    <row r="158" spans="4:4" x14ac:dyDescent="0.2">
      <c r="D158" s="10"/>
    </row>
    <row r="159" spans="4:4" x14ac:dyDescent="0.2">
      <c r="D159" s="10"/>
    </row>
    <row r="160" spans="4:4" x14ac:dyDescent="0.2">
      <c r="D160" s="10"/>
    </row>
    <row r="161" spans="4:4" x14ac:dyDescent="0.2">
      <c r="D161" s="10"/>
    </row>
    <row r="162" spans="4:4" x14ac:dyDescent="0.2">
      <c r="D162" s="10"/>
    </row>
    <row r="163" spans="4:4" x14ac:dyDescent="0.2">
      <c r="D163" s="10"/>
    </row>
    <row r="164" spans="4:4" x14ac:dyDescent="0.2">
      <c r="D164" s="10"/>
    </row>
    <row r="165" spans="4:4" x14ac:dyDescent="0.2">
      <c r="D165" s="10"/>
    </row>
    <row r="166" spans="4:4" x14ac:dyDescent="0.2">
      <c r="D166" s="10"/>
    </row>
    <row r="167" spans="4:4" x14ac:dyDescent="0.2">
      <c r="D167" s="10"/>
    </row>
    <row r="168" spans="4:4" x14ac:dyDescent="0.2">
      <c r="D168" s="10"/>
    </row>
    <row r="169" spans="4:4" x14ac:dyDescent="0.2">
      <c r="D169" s="10"/>
    </row>
    <row r="170" spans="4:4" x14ac:dyDescent="0.2">
      <c r="D170" s="10"/>
    </row>
    <row r="171" spans="4:4" x14ac:dyDescent="0.2">
      <c r="D171" s="10"/>
    </row>
    <row r="172" spans="4:4" x14ac:dyDescent="0.2">
      <c r="D172" s="10"/>
    </row>
    <row r="173" spans="4:4" x14ac:dyDescent="0.2">
      <c r="D173" s="10"/>
    </row>
    <row r="174" spans="4:4" x14ac:dyDescent="0.2">
      <c r="D174" s="10"/>
    </row>
    <row r="175" spans="4:4" x14ac:dyDescent="0.2">
      <c r="D175" s="10"/>
    </row>
    <row r="176" spans="4:4" x14ac:dyDescent="0.2">
      <c r="D176" s="10"/>
    </row>
    <row r="177" spans="4:4" x14ac:dyDescent="0.2">
      <c r="D177" s="10"/>
    </row>
    <row r="178" spans="4:4" x14ac:dyDescent="0.2">
      <c r="D178" s="10"/>
    </row>
    <row r="179" spans="4:4" x14ac:dyDescent="0.2">
      <c r="D179" s="10"/>
    </row>
    <row r="180" spans="4:4" x14ac:dyDescent="0.2">
      <c r="D180" s="10"/>
    </row>
    <row r="181" spans="4:4" x14ac:dyDescent="0.2">
      <c r="D181" s="10"/>
    </row>
    <row r="182" spans="4:4" x14ac:dyDescent="0.2">
      <c r="D182" s="10"/>
    </row>
    <row r="183" spans="4:4" x14ac:dyDescent="0.2">
      <c r="D183" s="10"/>
    </row>
    <row r="184" spans="4:4" x14ac:dyDescent="0.2">
      <c r="D184" s="10"/>
    </row>
    <row r="185" spans="4:4" x14ac:dyDescent="0.2">
      <c r="D185" s="10"/>
    </row>
    <row r="186" spans="4:4" x14ac:dyDescent="0.2">
      <c r="D186" s="10"/>
    </row>
    <row r="187" spans="4:4" x14ac:dyDescent="0.2">
      <c r="D187" s="10"/>
    </row>
    <row r="188" spans="4:4" x14ac:dyDescent="0.2">
      <c r="D188" s="10"/>
    </row>
    <row r="189" spans="4:4" x14ac:dyDescent="0.2">
      <c r="D189" s="10"/>
    </row>
    <row r="190" spans="4:4" x14ac:dyDescent="0.2">
      <c r="D190" s="10"/>
    </row>
    <row r="191" spans="4:4" x14ac:dyDescent="0.2">
      <c r="D191" s="10"/>
    </row>
    <row r="192" spans="4:4" x14ac:dyDescent="0.2">
      <c r="D192" s="10"/>
    </row>
    <row r="193" spans="4:4" x14ac:dyDescent="0.2">
      <c r="D193" s="10"/>
    </row>
    <row r="194" spans="4:4" x14ac:dyDescent="0.2">
      <c r="D194" s="10"/>
    </row>
    <row r="195" spans="4:4" x14ac:dyDescent="0.2">
      <c r="D195" s="10"/>
    </row>
    <row r="196" spans="4:4" x14ac:dyDescent="0.2">
      <c r="D196" s="10"/>
    </row>
    <row r="197" spans="4:4" x14ac:dyDescent="0.2">
      <c r="D197" s="10"/>
    </row>
    <row r="198" spans="4:4" x14ac:dyDescent="0.2">
      <c r="D198" s="10"/>
    </row>
    <row r="199" spans="4:4" x14ac:dyDescent="0.2">
      <c r="D199" s="10"/>
    </row>
    <row r="200" spans="4:4" x14ac:dyDescent="0.2">
      <c r="D200" s="10"/>
    </row>
    <row r="201" spans="4:4" x14ac:dyDescent="0.2">
      <c r="D201" s="10"/>
    </row>
    <row r="202" spans="4:4" x14ac:dyDescent="0.2">
      <c r="D202" s="10"/>
    </row>
    <row r="203" spans="4:4" x14ac:dyDescent="0.2">
      <c r="D203" s="10"/>
    </row>
    <row r="204" spans="4:4" x14ac:dyDescent="0.2">
      <c r="D204" s="10"/>
    </row>
    <row r="205" spans="4:4" x14ac:dyDescent="0.2">
      <c r="D205" s="10"/>
    </row>
    <row r="206" spans="4:4" x14ac:dyDescent="0.2">
      <c r="D206" s="10"/>
    </row>
    <row r="207" spans="4:4" x14ac:dyDescent="0.2">
      <c r="D207" s="10"/>
    </row>
    <row r="208" spans="4:4" x14ac:dyDescent="0.2">
      <c r="D208" s="10"/>
    </row>
    <row r="209" spans="4:4" x14ac:dyDescent="0.2">
      <c r="D209" s="10"/>
    </row>
    <row r="210" spans="4:4" x14ac:dyDescent="0.2">
      <c r="D210" s="10"/>
    </row>
    <row r="211" spans="4:4" x14ac:dyDescent="0.2">
      <c r="D211" s="10"/>
    </row>
    <row r="212" spans="4:4" x14ac:dyDescent="0.2">
      <c r="D212" s="10"/>
    </row>
    <row r="213" spans="4:4" x14ac:dyDescent="0.2">
      <c r="D213" s="10"/>
    </row>
    <row r="214" spans="4:4" x14ac:dyDescent="0.2">
      <c r="D214" s="10"/>
    </row>
    <row r="215" spans="4:4" x14ac:dyDescent="0.2">
      <c r="D215" s="10"/>
    </row>
    <row r="216" spans="4:4" x14ac:dyDescent="0.2">
      <c r="D216" s="10"/>
    </row>
    <row r="217" spans="4:4" x14ac:dyDescent="0.2">
      <c r="D217" s="10"/>
    </row>
    <row r="218" spans="4:4" x14ac:dyDescent="0.2">
      <c r="D218" s="10"/>
    </row>
    <row r="219" spans="4:4" x14ac:dyDescent="0.2">
      <c r="D219" s="10"/>
    </row>
    <row r="220" spans="4:4" x14ac:dyDescent="0.2">
      <c r="D220" s="10"/>
    </row>
    <row r="221" spans="4:4" x14ac:dyDescent="0.2">
      <c r="D221" s="10"/>
    </row>
    <row r="222" spans="4:4" x14ac:dyDescent="0.2">
      <c r="D222" s="10"/>
    </row>
    <row r="223" spans="4:4" x14ac:dyDescent="0.2">
      <c r="D223" s="10"/>
    </row>
    <row r="224" spans="4:4" x14ac:dyDescent="0.2">
      <c r="D224" s="10"/>
    </row>
    <row r="225" spans="4:4" x14ac:dyDescent="0.2">
      <c r="D225" s="10"/>
    </row>
    <row r="226" spans="4:4" x14ac:dyDescent="0.2">
      <c r="D226" s="10"/>
    </row>
    <row r="227" spans="4:4" x14ac:dyDescent="0.2">
      <c r="D227" s="10"/>
    </row>
    <row r="228" spans="4:4" x14ac:dyDescent="0.2">
      <c r="D228" s="10"/>
    </row>
    <row r="229" spans="4:4" x14ac:dyDescent="0.2">
      <c r="D229" s="10"/>
    </row>
    <row r="230" spans="4:4" x14ac:dyDescent="0.2">
      <c r="D230" s="10"/>
    </row>
    <row r="231" spans="4:4" x14ac:dyDescent="0.2">
      <c r="D231" s="10"/>
    </row>
    <row r="232" spans="4:4" x14ac:dyDescent="0.2">
      <c r="D232" s="10"/>
    </row>
    <row r="233" spans="4:4" x14ac:dyDescent="0.2">
      <c r="D233" s="10"/>
    </row>
    <row r="234" spans="4:4" x14ac:dyDescent="0.2">
      <c r="D234" s="10"/>
    </row>
    <row r="235" spans="4:4" x14ac:dyDescent="0.2">
      <c r="D235" s="10"/>
    </row>
    <row r="236" spans="4:4" x14ac:dyDescent="0.2">
      <c r="D236" s="10"/>
    </row>
    <row r="237" spans="4:4" x14ac:dyDescent="0.2">
      <c r="D237" s="10"/>
    </row>
    <row r="238" spans="4:4" x14ac:dyDescent="0.2">
      <c r="D238" s="10"/>
    </row>
    <row r="239" spans="4:4" x14ac:dyDescent="0.2">
      <c r="D239" s="10"/>
    </row>
    <row r="240" spans="4:4" x14ac:dyDescent="0.2">
      <c r="D240" s="10"/>
    </row>
    <row r="241" spans="4:4" x14ac:dyDescent="0.2">
      <c r="D241" s="10"/>
    </row>
    <row r="242" spans="4:4" x14ac:dyDescent="0.2">
      <c r="D242" s="10"/>
    </row>
    <row r="243" spans="4:4" x14ac:dyDescent="0.2">
      <c r="D243" s="10"/>
    </row>
    <row r="244" spans="4:4" x14ac:dyDescent="0.2">
      <c r="D244" s="10"/>
    </row>
    <row r="245" spans="4:4" x14ac:dyDescent="0.2">
      <c r="D245" s="10"/>
    </row>
    <row r="246" spans="4:4" x14ac:dyDescent="0.2">
      <c r="D246" s="10"/>
    </row>
    <row r="247" spans="4:4" x14ac:dyDescent="0.2">
      <c r="D247" s="10"/>
    </row>
    <row r="248" spans="4:4" x14ac:dyDescent="0.2">
      <c r="D248" s="10"/>
    </row>
    <row r="249" spans="4:4" x14ac:dyDescent="0.2">
      <c r="D249" s="10"/>
    </row>
    <row r="250" spans="4:4" x14ac:dyDescent="0.2">
      <c r="D250" s="10"/>
    </row>
    <row r="251" spans="4:4" x14ac:dyDescent="0.2">
      <c r="D251" s="10"/>
    </row>
    <row r="252" spans="4:4" x14ac:dyDescent="0.2">
      <c r="D252" s="10"/>
    </row>
    <row r="253" spans="4:4" x14ac:dyDescent="0.2">
      <c r="D253" s="10"/>
    </row>
    <row r="254" spans="4:4" x14ac:dyDescent="0.2">
      <c r="D254" s="10"/>
    </row>
    <row r="255" spans="4:4" x14ac:dyDescent="0.2">
      <c r="D255" s="10"/>
    </row>
    <row r="256" spans="4:4" x14ac:dyDescent="0.2">
      <c r="D256" s="10"/>
    </row>
    <row r="257" spans="4:4" x14ac:dyDescent="0.2">
      <c r="D257" s="10"/>
    </row>
    <row r="258" spans="4:4" x14ac:dyDescent="0.2">
      <c r="D258" s="10"/>
    </row>
    <row r="259" spans="4:4" x14ac:dyDescent="0.2">
      <c r="D259" s="10"/>
    </row>
    <row r="260" spans="4:4" x14ac:dyDescent="0.2">
      <c r="D260" s="10"/>
    </row>
    <row r="261" spans="4:4" x14ac:dyDescent="0.2">
      <c r="D261" s="10"/>
    </row>
    <row r="262" spans="4:4" x14ac:dyDescent="0.2">
      <c r="D262" s="10"/>
    </row>
    <row r="263" spans="4:4" x14ac:dyDescent="0.2">
      <c r="D263" s="10"/>
    </row>
    <row r="264" spans="4:4" x14ac:dyDescent="0.2">
      <c r="D264" s="10"/>
    </row>
    <row r="265" spans="4:4" x14ac:dyDescent="0.2">
      <c r="D265" s="10"/>
    </row>
    <row r="266" spans="4:4" x14ac:dyDescent="0.2">
      <c r="D266" s="10"/>
    </row>
    <row r="267" spans="4:4" x14ac:dyDescent="0.2">
      <c r="D267" s="10"/>
    </row>
    <row r="268" spans="4:4" x14ac:dyDescent="0.2">
      <c r="D268" s="10"/>
    </row>
    <row r="269" spans="4:4" x14ac:dyDescent="0.2">
      <c r="D269" s="10"/>
    </row>
    <row r="270" spans="4:4" x14ac:dyDescent="0.2">
      <c r="D270" s="10"/>
    </row>
    <row r="271" spans="4:4" x14ac:dyDescent="0.2">
      <c r="D271" s="10"/>
    </row>
    <row r="272" spans="4:4" x14ac:dyDescent="0.2">
      <c r="D272" s="10"/>
    </row>
    <row r="273" spans="4:4" x14ac:dyDescent="0.2">
      <c r="D273" s="10"/>
    </row>
    <row r="274" spans="4:4" x14ac:dyDescent="0.2">
      <c r="D274" s="10"/>
    </row>
    <row r="275" spans="4:4" x14ac:dyDescent="0.2">
      <c r="D275" s="10"/>
    </row>
    <row r="276" spans="4:4" x14ac:dyDescent="0.2">
      <c r="D276" s="10"/>
    </row>
    <row r="277" spans="4:4" x14ac:dyDescent="0.2">
      <c r="D277" s="10"/>
    </row>
    <row r="278" spans="4:4" x14ac:dyDescent="0.2">
      <c r="D278" s="10"/>
    </row>
    <row r="279" spans="4:4" x14ac:dyDescent="0.2">
      <c r="D279" s="10"/>
    </row>
    <row r="280" spans="4:4" x14ac:dyDescent="0.2">
      <c r="D280" s="10"/>
    </row>
    <row r="281" spans="4:4" x14ac:dyDescent="0.2">
      <c r="D281" s="10"/>
    </row>
    <row r="282" spans="4:4" x14ac:dyDescent="0.2">
      <c r="D282" s="10"/>
    </row>
    <row r="283" spans="4:4" x14ac:dyDescent="0.2">
      <c r="D283" s="10"/>
    </row>
    <row r="284" spans="4:4" x14ac:dyDescent="0.2">
      <c r="D284" s="10"/>
    </row>
    <row r="285" spans="4:4" x14ac:dyDescent="0.2">
      <c r="D285" s="10"/>
    </row>
    <row r="286" spans="4:4" x14ac:dyDescent="0.2">
      <c r="D286" s="10"/>
    </row>
    <row r="287" spans="4:4" x14ac:dyDescent="0.2">
      <c r="D287" s="10"/>
    </row>
    <row r="288" spans="4:4" x14ac:dyDescent="0.2">
      <c r="D288" s="10"/>
    </row>
    <row r="289" spans="4:4" x14ac:dyDescent="0.2">
      <c r="D289" s="10"/>
    </row>
    <row r="290" spans="4:4" x14ac:dyDescent="0.2">
      <c r="D290" s="10"/>
    </row>
    <row r="291" spans="4:4" x14ac:dyDescent="0.2">
      <c r="D291" s="10"/>
    </row>
    <row r="292" spans="4:4" x14ac:dyDescent="0.2">
      <c r="D292" s="10"/>
    </row>
    <row r="293" spans="4:4" x14ac:dyDescent="0.2">
      <c r="D293" s="10"/>
    </row>
    <row r="294" spans="4:4" x14ac:dyDescent="0.2">
      <c r="D294" s="10"/>
    </row>
    <row r="295" spans="4:4" x14ac:dyDescent="0.2">
      <c r="D295" s="10"/>
    </row>
    <row r="296" spans="4:4" x14ac:dyDescent="0.2">
      <c r="D296" s="10"/>
    </row>
    <row r="297" spans="4:4" x14ac:dyDescent="0.2">
      <c r="D297" s="10"/>
    </row>
    <row r="298" spans="4:4" x14ac:dyDescent="0.2">
      <c r="D298" s="10"/>
    </row>
    <row r="299" spans="4:4" x14ac:dyDescent="0.2">
      <c r="D299" s="10"/>
    </row>
    <row r="300" spans="4:4" x14ac:dyDescent="0.2">
      <c r="D300" s="10"/>
    </row>
    <row r="301" spans="4:4" x14ac:dyDescent="0.2">
      <c r="D301" s="10"/>
    </row>
    <row r="302" spans="4:4" x14ac:dyDescent="0.2">
      <c r="D302" s="10"/>
    </row>
    <row r="303" spans="4:4" x14ac:dyDescent="0.2">
      <c r="D303" s="10"/>
    </row>
    <row r="304" spans="4:4" x14ac:dyDescent="0.2">
      <c r="D304" s="10"/>
    </row>
    <row r="305" spans="4:4" x14ac:dyDescent="0.2">
      <c r="D305" s="10"/>
    </row>
    <row r="306" spans="4:4" x14ac:dyDescent="0.2">
      <c r="D306" s="10"/>
    </row>
    <row r="307" spans="4:4" x14ac:dyDescent="0.2">
      <c r="D307" s="10"/>
    </row>
    <row r="308" spans="4:4" x14ac:dyDescent="0.2">
      <c r="D308" s="10"/>
    </row>
    <row r="309" spans="4:4" x14ac:dyDescent="0.2">
      <c r="D309" s="10"/>
    </row>
    <row r="310" spans="4:4" x14ac:dyDescent="0.2">
      <c r="D310" s="10"/>
    </row>
    <row r="311" spans="4:4" x14ac:dyDescent="0.2">
      <c r="D311" s="10"/>
    </row>
    <row r="312" spans="4:4" x14ac:dyDescent="0.2">
      <c r="D312" s="10"/>
    </row>
    <row r="313" spans="4:4" x14ac:dyDescent="0.2">
      <c r="D313" s="10"/>
    </row>
    <row r="314" spans="4:4" x14ac:dyDescent="0.2">
      <c r="D314" s="10"/>
    </row>
    <row r="315" spans="4:4" x14ac:dyDescent="0.2">
      <c r="D315" s="10"/>
    </row>
    <row r="316" spans="4:4" x14ac:dyDescent="0.2">
      <c r="D316" s="10"/>
    </row>
    <row r="317" spans="4:4" x14ac:dyDescent="0.2">
      <c r="D317" s="10"/>
    </row>
    <row r="318" spans="4:4" x14ac:dyDescent="0.2">
      <c r="D318" s="10"/>
    </row>
    <row r="319" spans="4:4" x14ac:dyDescent="0.2">
      <c r="D319" s="10"/>
    </row>
    <row r="320" spans="4:4" x14ac:dyDescent="0.2">
      <c r="D320" s="10"/>
    </row>
    <row r="321" spans="4:4" x14ac:dyDescent="0.2">
      <c r="D321" s="10"/>
    </row>
    <row r="322" spans="4:4" x14ac:dyDescent="0.2">
      <c r="D322" s="10"/>
    </row>
    <row r="323" spans="4:4" x14ac:dyDescent="0.2">
      <c r="D323" s="10"/>
    </row>
    <row r="324" spans="4:4" x14ac:dyDescent="0.2">
      <c r="D324" s="10"/>
    </row>
    <row r="325" spans="4:4" x14ac:dyDescent="0.2">
      <c r="D325" s="10"/>
    </row>
    <row r="326" spans="4:4" x14ac:dyDescent="0.2">
      <c r="D326" s="10"/>
    </row>
    <row r="327" spans="4:4" x14ac:dyDescent="0.2">
      <c r="D327" s="10"/>
    </row>
    <row r="328" spans="4:4" x14ac:dyDescent="0.2">
      <c r="D328" s="10"/>
    </row>
    <row r="329" spans="4:4" x14ac:dyDescent="0.2">
      <c r="D329" s="10"/>
    </row>
    <row r="330" spans="4:4" x14ac:dyDescent="0.2">
      <c r="D330" s="10"/>
    </row>
    <row r="331" spans="4:4" x14ac:dyDescent="0.2">
      <c r="D331" s="10"/>
    </row>
    <row r="332" spans="4:4" x14ac:dyDescent="0.2">
      <c r="D332" s="10"/>
    </row>
    <row r="333" spans="4:4" x14ac:dyDescent="0.2">
      <c r="D333" s="10"/>
    </row>
    <row r="334" spans="4:4" x14ac:dyDescent="0.2">
      <c r="D334" s="10"/>
    </row>
    <row r="335" spans="4:4" x14ac:dyDescent="0.2">
      <c r="D335" s="10"/>
    </row>
    <row r="336" spans="4:4" x14ac:dyDescent="0.2">
      <c r="D336" s="10"/>
    </row>
    <row r="337" spans="4:4" x14ac:dyDescent="0.2">
      <c r="D337" s="10"/>
    </row>
    <row r="338" spans="4:4" x14ac:dyDescent="0.2">
      <c r="D338" s="10"/>
    </row>
    <row r="339" spans="4:4" x14ac:dyDescent="0.2">
      <c r="D339" s="10"/>
    </row>
    <row r="340" spans="4:4" x14ac:dyDescent="0.2">
      <c r="D340" s="10"/>
    </row>
    <row r="341" spans="4:4" x14ac:dyDescent="0.2">
      <c r="D341" s="10"/>
    </row>
    <row r="342" spans="4:4" x14ac:dyDescent="0.2">
      <c r="D342" s="10"/>
    </row>
    <row r="343" spans="4:4" x14ac:dyDescent="0.2">
      <c r="D343" s="10"/>
    </row>
    <row r="344" spans="4:4" x14ac:dyDescent="0.2">
      <c r="D344" s="10"/>
    </row>
    <row r="345" spans="4:4" x14ac:dyDescent="0.2">
      <c r="D345" s="10"/>
    </row>
    <row r="346" spans="4:4" x14ac:dyDescent="0.2">
      <c r="D346" s="10"/>
    </row>
    <row r="347" spans="4:4" x14ac:dyDescent="0.2">
      <c r="D347" s="10"/>
    </row>
    <row r="348" spans="4:4" x14ac:dyDescent="0.2">
      <c r="D348" s="10"/>
    </row>
    <row r="349" spans="4:4" x14ac:dyDescent="0.2">
      <c r="D349" s="10"/>
    </row>
    <row r="350" spans="4:4" x14ac:dyDescent="0.2">
      <c r="D350" s="10"/>
    </row>
    <row r="351" spans="4:4" x14ac:dyDescent="0.2">
      <c r="D351" s="10"/>
    </row>
    <row r="352" spans="4:4"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password="C71F" sheet="1"/>
  <mergeCells count="10">
    <mergeCell ref="C24:G24"/>
    <mergeCell ref="C28:G28"/>
    <mergeCell ref="C39:G39"/>
    <mergeCell ref="C50:G50"/>
    <mergeCell ref="A1:G1"/>
    <mergeCell ref="C2:G2"/>
    <mergeCell ref="C3:G3"/>
    <mergeCell ref="C4:G4"/>
    <mergeCell ref="C17:G17"/>
    <mergeCell ref="C22:G22"/>
  </mergeCells>
  <pageMargins left="0.59055118110236204" right="0.196850393700787" top="0.78740157499999996" bottom="0.78740157499999996" header="0.3" footer="0.3"/>
  <pageSetup paperSize="9" orientation="landscape" r:id="rId1"/>
  <headerFooter>
    <oddFooter>&amp;RStránka &amp;P z &amp;N&amp;LZpracováno programem BUILDpower S,  © RTS, a.s.</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SO 106 01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'SO 106 01 Pol'!Názvy_tisku</vt:lpstr>
      <vt:lpstr>oadresa</vt:lpstr>
      <vt:lpstr>Stavba!Objednatel</vt:lpstr>
      <vt:lpstr>Stavba!Objekt</vt:lpstr>
      <vt:lpstr>'SO 106 01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Ejdy</dc:creator>
  <cp:lastModifiedBy>Boss</cp:lastModifiedBy>
  <cp:lastPrinted>2019-03-19T12:27:02Z</cp:lastPrinted>
  <dcterms:created xsi:type="dcterms:W3CDTF">2009-04-08T07:15:50Z</dcterms:created>
  <dcterms:modified xsi:type="dcterms:W3CDTF">2020-08-11T06:53:58Z</dcterms:modified>
</cp:coreProperties>
</file>